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8_{C941C26F-1B37-49AC-992E-8F1955FD4984}" xr6:coauthVersionLast="47" xr6:coauthVersionMax="47" xr10:uidLastSave="{00000000-0000-0000-0000-000000000000}"/>
  <workbookProtection workbookAlgorithmName="SHA-512" workbookHashValue="iLp8AVSS4URT5CWoIlRzto1CgKOipLI1PiFA5BW7C/epUe/dJPZ+ES0SY7/2W8n17giJQHa5BOCA3oRwx38TUQ==" workbookSaltValue="WRsaighe5aTL30Pc698zZQ==" workbookSpinCount="100000" lockStructure="1"/>
  <bookViews>
    <workbookView xWindow="-108" yWindow="-108" windowWidth="23256" windowHeight="12456" xr2:uid="{00000000-000D-0000-FFFF-FFFF00000000}"/>
  </bookViews>
  <sheets>
    <sheet name="Env Template 环境模板" sheetId="16" r:id="rId1"/>
    <sheet name="Electricity factor 电力系数 " sheetId="35" r:id="rId2"/>
    <sheet name="Sheet1" sheetId="36" state="hidden" r:id="rId3"/>
    <sheet name="Emissions Allocation所分配的温室气体排放 " sheetId="30" r:id="rId4"/>
    <sheet name="Target setting tool目标设定工具" sheetId="31" r:id="rId5"/>
    <sheet name="Emissions reduction Act.减排措施" sheetId="25" r:id="rId6"/>
    <sheet name="Electricity Factors Sources" sheetId="37" r:id="rId7"/>
    <sheet name="Electricity电力" sheetId="26" r:id="rId8"/>
    <sheet name="Renewable electricity purchased" sheetId="32" r:id="rId9"/>
    <sheet name="LP Gas液化石油气" sheetId="27" r:id="rId10"/>
    <sheet name="Natural Gas天然气" sheetId="20" r:id="rId11"/>
    <sheet name="Gasoline汽油" sheetId="23" r:id="rId12"/>
    <sheet name="Diesel柴油" sheetId="22" r:id="rId13"/>
    <sheet name="Ethanol" sheetId="33" r:id="rId14"/>
    <sheet name="Biodiesel" sheetId="34" r:id="rId15"/>
  </sheets>
  <externalReferences>
    <externalReference r:id="rId16"/>
    <externalReference r:id="rId17"/>
    <externalReference r:id="rId18"/>
    <externalReference r:id="rId19"/>
    <externalReference r:id="rId20"/>
    <externalReference r:id="rId21"/>
  </externalReferences>
  <definedNames>
    <definedName name="\a">'[1]FA-LISTING'!#REF!</definedName>
    <definedName name="\p">'[1]FA-LISTING'!#REF!</definedName>
    <definedName name="__B119743">#REF!</definedName>
    <definedName name="__B197640">#REF!</definedName>
    <definedName name="_B119743">#REF!</definedName>
    <definedName name="_B197640">#REF!</definedName>
    <definedName name="_xlnm._FilterDatabase" localSheetId="6" hidden="1">'Electricity Factors Sources'!$A$1:$H$96</definedName>
    <definedName name="_xlnm._FilterDatabase" localSheetId="0" hidden="1">'Env Template 环境模板'!$A$5:$R$19</definedName>
    <definedName name="a">[2]Sheet3!$A$1:$A$5</definedName>
    <definedName name="Americas">'Electricity factor 电力系数 '!$Z$3:$Z$7</definedName>
    <definedName name="Argentina">'Electricity factor 电力系数 '!$AD$3</definedName>
    <definedName name="Asia">'Electricity factor 电力系数 '!$AA$3:$AA$12</definedName>
    <definedName name="Australia">'Electricity factor 电力系数 '!$AV$3:$AV$9</definedName>
    <definedName name="B">#REF!</definedName>
    <definedName name="BLDG">'[1]FA-LISTING'!#REF!</definedName>
    <definedName name="BLDGIMP">'[1]FA-LISTING'!#REF!</definedName>
    <definedName name="BLDGREV">'[1]FA-LISTING'!#REF!</definedName>
    <definedName name="Brazil">'Electricity factor 电力系数 '!$AE$3</definedName>
    <definedName name="Canada">'Electricity factor 电力系数 '!$AF$3:$AF$15</definedName>
    <definedName name="Closed">#REF!</definedName>
    <definedName name="COMP">'[1]FA-LISTING'!#REF!</definedName>
    <definedName name="Continent">'Electricity factor 电力系数 '!$Y$3:$Y$6</definedName>
    <definedName name="Custom">'Electricity factor 电力系数 '!$AY$3:$AY$6</definedName>
    <definedName name="Disposition">[3]list!$A$4:$A$6</definedName>
    <definedName name="EU">'Electricity factor 电力系数 '!$AI$3:$AI$31</definedName>
    <definedName name="Europe">'Electricity factor 电力系数 '!$AB$3:$AB$5</definedName>
    <definedName name="FF">'[1]FA-LISTING'!#REF!</definedName>
    <definedName name="FGI">'[4]FGI-TEWKS'!$A$1:$X$297</definedName>
    <definedName name="FORK">'[1]FA-LISTING'!#REF!</definedName>
    <definedName name="GPO">[5]Sheet3!$A$1:$A$5</definedName>
    <definedName name="GPONAME">#REF!</definedName>
    <definedName name="HongKong">'Electricity factor 电力系数 '!$AM$3</definedName>
    <definedName name="India">'Electricity factor 电力系数 '!$AN$3</definedName>
    <definedName name="Indonesia">'Electricity factor 电力系数 '!$AO$3</definedName>
    <definedName name="Japan">'Electricity factor 电力系数 '!$AP$3</definedName>
    <definedName name="Kenya">'Electricity factor 电力系数 '!$AW$3</definedName>
    <definedName name="LANDIMP">'[1]FA-LISTING'!#REF!</definedName>
    <definedName name="LANDREV">'[1]FA-LISTING'!#REF!</definedName>
    <definedName name="Malaysia">'Electricity factor 电力系数 '!$AQ$3</definedName>
    <definedName name="MaxSeq">#REF!</definedName>
    <definedName name="Mexico">'Electricity factor 电力系数 '!$AG$3</definedName>
    <definedName name="MT">'[6]Input Giovanni'!#REF!</definedName>
    <definedName name="MV">'[1]FA-LISTING'!#REF!</definedName>
    <definedName name="NamedRange1">#REF!</definedName>
    <definedName name="NamedRange2">#REF!</definedName>
    <definedName name="NewZealand">'Electricity factor 电力系数 '!$AX$3</definedName>
    <definedName name="OE">'[1]FA-LISTING'!#REF!</definedName>
    <definedName name="Open">#REF!</definedName>
    <definedName name="Other">'Electricity factor 电力系数 '!$AC$3:$AC$6</definedName>
    <definedName name="P">#REF!</definedName>
    <definedName name="P_M">'[1]FA-LISTING'!#REF!</definedName>
    <definedName name="PRofChina">'Electricity factor 电力系数 '!$AL$3</definedName>
    <definedName name="Prototype">#REF!</definedName>
    <definedName name="pullahead">#REF!</definedName>
    <definedName name="quickturn">#REF!</definedName>
    <definedName name="SaudiArabia">'Electricity factor 电力系数 '!$AR$3</definedName>
    <definedName name="SerialNumbers">'[4]Serialized Inventory'!$A$1:$Z$200</definedName>
    <definedName name="Singapore">'Electricity factor 电力系数 '!$AS$3</definedName>
    <definedName name="Switzerland">'Electricity factor 电力系数 '!$AK$3</definedName>
    <definedName name="table1">#REF!</definedName>
    <definedName name="table2">#REF!</definedName>
    <definedName name="Taiwan">'Electricity factor 电力系数 '!$AU$3</definedName>
    <definedName name="Thailand">'Electricity factor 电力系数 '!$AT$3</definedName>
    <definedName name="UK">'Electricity factor 电力系数 '!$AJ$3:$AJ$5</definedName>
    <definedName name="USandPuertoRico">'Electricity factor 电力系数 '!$AH$3:$AH$30</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4" i="35" l="1"/>
  <c r="BF4" i="35"/>
  <c r="BG4" i="35"/>
  <c r="BH4" i="35"/>
  <c r="BI4" i="35"/>
  <c r="BE5" i="35"/>
  <c r="BF5" i="35"/>
  <c r="BG5" i="35"/>
  <c r="BH5" i="35"/>
  <c r="BI5" i="35"/>
  <c r="BE6" i="35"/>
  <c r="BF6" i="35"/>
  <c r="BG6" i="35"/>
  <c r="BH6" i="35"/>
  <c r="BI6" i="35"/>
  <c r="BE7" i="35"/>
  <c r="BF7" i="35"/>
  <c r="BG7" i="35"/>
  <c r="BH7" i="35"/>
  <c r="BI7" i="35"/>
  <c r="BE8" i="35"/>
  <c r="BF8" i="35"/>
  <c r="BG8" i="35"/>
  <c r="BH8" i="35"/>
  <c r="BI8" i="35"/>
  <c r="BE9" i="35"/>
  <c r="BF9" i="35"/>
  <c r="BG9" i="35"/>
  <c r="BH9" i="35"/>
  <c r="BI9" i="35"/>
  <c r="BE10" i="35"/>
  <c r="BF10" i="35"/>
  <c r="BG10" i="35"/>
  <c r="BH10" i="35"/>
  <c r="BI10" i="35"/>
  <c r="BE11" i="35"/>
  <c r="BF11" i="35"/>
  <c r="BG11" i="35"/>
  <c r="BH11" i="35"/>
  <c r="BI11" i="35"/>
  <c r="BE12" i="35"/>
  <c r="BF12" i="35"/>
  <c r="BG12" i="35"/>
  <c r="BH12" i="35"/>
  <c r="BI12" i="35"/>
  <c r="BE13" i="35"/>
  <c r="BF13" i="35"/>
  <c r="BG13" i="35"/>
  <c r="BH13" i="35"/>
  <c r="BI13" i="35"/>
  <c r="BE14" i="35"/>
  <c r="BF14" i="35"/>
  <c r="BG14" i="35"/>
  <c r="BH14" i="35"/>
  <c r="BI14" i="35"/>
  <c r="BE15" i="35"/>
  <c r="BF15" i="35"/>
  <c r="BG15" i="35"/>
  <c r="BH15" i="35"/>
  <c r="BI15" i="35"/>
  <c r="BE16" i="35"/>
  <c r="BF16" i="35"/>
  <c r="BG16" i="35"/>
  <c r="BH16" i="35"/>
  <c r="BI16" i="35"/>
  <c r="BE17" i="35"/>
  <c r="BF17" i="35"/>
  <c r="BG17" i="35"/>
  <c r="BH17" i="35"/>
  <c r="BI17" i="35"/>
  <c r="BE18" i="35"/>
  <c r="BF18" i="35"/>
  <c r="BG18" i="35"/>
  <c r="BH18" i="35"/>
  <c r="BI18" i="35"/>
  <c r="BE19" i="35"/>
  <c r="BF19" i="35"/>
  <c r="BG19" i="35"/>
  <c r="BH19" i="35"/>
  <c r="BI19" i="35"/>
  <c r="BE20" i="35"/>
  <c r="BF20" i="35"/>
  <c r="BG20" i="35"/>
  <c r="BH20" i="35"/>
  <c r="BI20" i="35"/>
  <c r="BE21" i="35"/>
  <c r="BF21" i="35"/>
  <c r="BG21" i="35"/>
  <c r="BH21" i="35"/>
  <c r="BI21" i="35"/>
  <c r="BE22" i="35"/>
  <c r="BF22" i="35"/>
  <c r="BG22" i="35"/>
  <c r="BH22" i="35"/>
  <c r="BI22" i="35"/>
  <c r="BE23" i="35"/>
  <c r="BF23" i="35"/>
  <c r="BG23" i="35"/>
  <c r="BH23" i="35"/>
  <c r="BI23" i="35"/>
  <c r="BE24" i="35"/>
  <c r="BF24" i="35"/>
  <c r="BG24" i="35"/>
  <c r="BH24" i="35"/>
  <c r="BI24" i="35"/>
  <c r="BE25" i="35"/>
  <c r="BF25" i="35"/>
  <c r="BG25" i="35"/>
  <c r="BH25" i="35"/>
  <c r="BI25" i="35"/>
  <c r="BE26" i="35"/>
  <c r="BF26" i="35"/>
  <c r="BG26" i="35"/>
  <c r="BH26" i="35"/>
  <c r="BI26" i="35"/>
  <c r="BE27" i="35"/>
  <c r="BF27" i="35"/>
  <c r="BG27" i="35"/>
  <c r="BH27" i="35"/>
  <c r="BI27" i="35"/>
  <c r="BE28" i="35"/>
  <c r="BF28" i="35"/>
  <c r="BG28" i="35"/>
  <c r="BH28" i="35"/>
  <c r="BI28" i="35"/>
  <c r="BE29" i="35"/>
  <c r="BF29" i="35"/>
  <c r="BG29" i="35"/>
  <c r="BH29" i="35"/>
  <c r="BI29" i="35"/>
  <c r="BE30" i="35"/>
  <c r="BF30" i="35"/>
  <c r="BG30" i="35"/>
  <c r="BH30" i="35"/>
  <c r="BI30" i="35"/>
  <c r="BE31" i="35"/>
  <c r="BF31" i="35"/>
  <c r="BG31" i="35"/>
  <c r="BH31" i="35"/>
  <c r="BI31" i="35"/>
  <c r="BE32" i="35"/>
  <c r="BF32" i="35"/>
  <c r="BG32" i="35"/>
  <c r="BH32" i="35"/>
  <c r="BI32" i="35"/>
  <c r="BE33" i="35"/>
  <c r="BF33" i="35"/>
  <c r="BG33" i="35"/>
  <c r="BH33" i="35"/>
  <c r="BI33" i="35"/>
  <c r="BE34" i="35"/>
  <c r="BF34" i="35"/>
  <c r="BG34" i="35"/>
  <c r="BH34" i="35"/>
  <c r="BI34" i="35"/>
  <c r="BE35" i="35"/>
  <c r="BF35" i="35"/>
  <c r="BG35" i="35"/>
  <c r="BH35" i="35"/>
  <c r="BI35" i="35"/>
  <c r="BE36" i="35"/>
  <c r="BF36" i="35"/>
  <c r="BG36" i="35"/>
  <c r="BH36" i="35"/>
  <c r="BI36" i="35"/>
  <c r="BE37" i="35"/>
  <c r="BF37" i="35"/>
  <c r="BG37" i="35"/>
  <c r="BH37" i="35"/>
  <c r="BI37" i="35"/>
  <c r="BE38" i="35"/>
  <c r="BF38" i="35"/>
  <c r="BG38" i="35"/>
  <c r="BH38" i="35"/>
  <c r="BI38" i="35"/>
  <c r="BE39" i="35"/>
  <c r="BF39" i="35"/>
  <c r="BG39" i="35"/>
  <c r="BH39" i="35"/>
  <c r="BI39" i="35"/>
  <c r="BE40" i="35"/>
  <c r="BF40" i="35"/>
  <c r="BG40" i="35"/>
  <c r="BH40" i="35"/>
  <c r="BI40" i="35"/>
  <c r="BE41" i="35"/>
  <c r="BF41" i="35"/>
  <c r="BG41" i="35"/>
  <c r="BH41" i="35"/>
  <c r="BI41" i="35"/>
  <c r="BE42" i="35"/>
  <c r="BF42" i="35"/>
  <c r="BG42" i="35"/>
  <c r="BH42" i="35"/>
  <c r="BI42" i="35"/>
  <c r="BE43" i="35"/>
  <c r="BF43" i="35"/>
  <c r="BG43" i="35"/>
  <c r="BH43" i="35"/>
  <c r="BI43" i="35"/>
  <c r="BE44" i="35"/>
  <c r="BF44" i="35"/>
  <c r="BG44" i="35"/>
  <c r="BH44" i="35"/>
  <c r="BI44" i="35"/>
  <c r="BE45" i="35"/>
  <c r="BF45" i="35"/>
  <c r="BG45" i="35"/>
  <c r="BH45" i="35"/>
  <c r="BI45" i="35"/>
  <c r="BE46" i="35"/>
  <c r="BF46" i="35"/>
  <c r="BG46" i="35"/>
  <c r="BH46" i="35"/>
  <c r="BI46" i="35"/>
  <c r="BE47" i="35"/>
  <c r="BF47" i="35"/>
  <c r="BG47" i="35"/>
  <c r="BH47" i="35"/>
  <c r="BI47" i="35"/>
  <c r="BE48" i="35"/>
  <c r="BF48" i="35"/>
  <c r="BG48" i="35"/>
  <c r="BH48" i="35"/>
  <c r="BI48" i="35"/>
  <c r="BE49" i="35"/>
  <c r="BF49" i="35"/>
  <c r="BG49" i="35"/>
  <c r="BH49" i="35"/>
  <c r="BI49" i="35"/>
  <c r="BE50" i="35"/>
  <c r="BF50" i="35"/>
  <c r="BG50" i="35"/>
  <c r="BH50" i="35"/>
  <c r="BI50" i="35"/>
  <c r="BE51" i="35"/>
  <c r="BF51" i="35"/>
  <c r="BG51" i="35"/>
  <c r="BH51" i="35"/>
  <c r="BI51" i="35"/>
  <c r="BE52" i="35"/>
  <c r="BF52" i="35"/>
  <c r="BG52" i="35"/>
  <c r="BH52" i="35"/>
  <c r="BI52" i="35"/>
  <c r="BE53" i="35"/>
  <c r="BF53" i="35"/>
  <c r="BG53" i="35"/>
  <c r="BH53" i="35"/>
  <c r="BI53" i="35"/>
  <c r="BE54" i="35"/>
  <c r="BF54" i="35"/>
  <c r="BG54" i="35"/>
  <c r="BH54" i="35"/>
  <c r="BI54" i="35"/>
  <c r="BE55" i="35"/>
  <c r="BF55" i="35"/>
  <c r="BG55" i="35"/>
  <c r="BH55" i="35"/>
  <c r="BI55" i="35"/>
  <c r="BE56" i="35"/>
  <c r="BF56" i="35"/>
  <c r="BG56" i="35"/>
  <c r="BH56" i="35"/>
  <c r="BI56" i="35"/>
  <c r="BE57" i="35"/>
  <c r="BF57" i="35"/>
  <c r="BG57" i="35"/>
  <c r="BH57" i="35"/>
  <c r="BI57" i="35"/>
  <c r="BE58" i="35"/>
  <c r="BF58" i="35"/>
  <c r="BG58" i="35"/>
  <c r="BH58" i="35"/>
  <c r="BI58" i="35"/>
  <c r="BE59" i="35"/>
  <c r="BF59" i="35"/>
  <c r="BG59" i="35"/>
  <c r="BH59" i="35"/>
  <c r="BI59" i="35"/>
  <c r="BE60" i="35"/>
  <c r="BF60" i="35"/>
  <c r="BG60" i="35"/>
  <c r="BH60" i="35"/>
  <c r="BI60" i="35"/>
  <c r="BE61" i="35"/>
  <c r="BF61" i="35"/>
  <c r="BG61" i="35"/>
  <c r="BH61" i="35"/>
  <c r="BI61" i="35"/>
  <c r="BE62" i="35"/>
  <c r="BF62" i="35"/>
  <c r="BG62" i="35"/>
  <c r="BH62" i="35"/>
  <c r="BI62" i="35"/>
  <c r="BE63" i="35"/>
  <c r="BF63" i="35"/>
  <c r="BG63" i="35"/>
  <c r="BH63" i="35"/>
  <c r="BI63" i="35"/>
  <c r="BE64" i="35"/>
  <c r="BF64" i="35"/>
  <c r="BG64" i="35"/>
  <c r="BH64" i="35"/>
  <c r="BI64" i="35"/>
  <c r="BE65" i="35"/>
  <c r="BF65" i="35"/>
  <c r="BG65" i="35"/>
  <c r="BH65" i="35"/>
  <c r="BI65" i="35"/>
  <c r="BE66" i="35"/>
  <c r="BF66" i="35"/>
  <c r="BG66" i="35"/>
  <c r="BH66" i="35"/>
  <c r="BI66" i="35"/>
  <c r="BE67" i="35"/>
  <c r="BF67" i="35"/>
  <c r="BG67" i="35"/>
  <c r="BH67" i="35"/>
  <c r="BI67" i="35"/>
  <c r="BE68" i="35"/>
  <c r="BF68" i="35"/>
  <c r="BG68" i="35"/>
  <c r="BH68" i="35"/>
  <c r="BI68" i="35"/>
  <c r="BE69" i="35"/>
  <c r="BF69" i="35"/>
  <c r="BG69" i="35"/>
  <c r="BH69" i="35"/>
  <c r="BI69" i="35"/>
  <c r="BE70" i="35"/>
  <c r="BF70" i="35"/>
  <c r="BG70" i="35"/>
  <c r="BH70" i="35"/>
  <c r="BI70" i="35"/>
  <c r="BE71" i="35"/>
  <c r="BF71" i="35"/>
  <c r="BG71" i="35"/>
  <c r="BH71" i="35"/>
  <c r="BI71" i="35"/>
  <c r="BE72" i="35"/>
  <c r="BF72" i="35"/>
  <c r="BG72" i="35"/>
  <c r="BH72" i="35"/>
  <c r="BI72" i="35"/>
  <c r="BE73" i="35"/>
  <c r="BF73" i="35"/>
  <c r="BG73" i="35"/>
  <c r="BH73" i="35"/>
  <c r="BI73" i="35"/>
  <c r="BE74" i="35"/>
  <c r="BF74" i="35"/>
  <c r="BG74" i="35"/>
  <c r="BH74" i="35"/>
  <c r="BI74" i="35"/>
  <c r="BE75" i="35"/>
  <c r="BF75" i="35"/>
  <c r="BG75" i="35"/>
  <c r="BH75" i="35"/>
  <c r="BI75" i="35"/>
  <c r="BE76" i="35"/>
  <c r="BF76" i="35"/>
  <c r="BG76" i="35"/>
  <c r="BH76" i="35"/>
  <c r="BI76" i="35"/>
  <c r="BE77" i="35"/>
  <c r="BF77" i="35"/>
  <c r="BG77" i="35"/>
  <c r="BH77" i="35"/>
  <c r="BI77" i="35"/>
  <c r="BE78" i="35"/>
  <c r="BF78" i="35"/>
  <c r="BG78" i="35"/>
  <c r="BH78" i="35"/>
  <c r="BI78" i="35"/>
  <c r="BE79" i="35"/>
  <c r="BF79" i="35"/>
  <c r="BG79" i="35"/>
  <c r="BH79" i="35"/>
  <c r="BI79" i="35"/>
  <c r="BE80" i="35"/>
  <c r="BF80" i="35"/>
  <c r="BG80" i="35"/>
  <c r="BH80" i="35"/>
  <c r="BI80" i="35"/>
  <c r="BE81" i="35"/>
  <c r="BF81" i="35"/>
  <c r="BG81" i="35"/>
  <c r="BH81" i="35"/>
  <c r="BI81" i="35"/>
  <c r="BE82" i="35"/>
  <c r="BF82" i="35"/>
  <c r="BG82" i="35"/>
  <c r="BH82" i="35"/>
  <c r="BI82" i="35"/>
  <c r="BE83" i="35"/>
  <c r="BF83" i="35"/>
  <c r="BG83" i="35"/>
  <c r="BH83" i="35"/>
  <c r="BI83" i="35"/>
  <c r="BE84" i="35"/>
  <c r="BF84" i="35"/>
  <c r="BG84" i="35"/>
  <c r="BH84" i="35"/>
  <c r="BI84" i="35"/>
  <c r="BE85" i="35"/>
  <c r="BF85" i="35"/>
  <c r="BG85" i="35"/>
  <c r="BH85" i="35"/>
  <c r="BI85" i="35"/>
  <c r="BE86" i="35"/>
  <c r="BF86" i="35"/>
  <c r="BG86" i="35"/>
  <c r="BH86" i="35"/>
  <c r="BI86" i="35"/>
  <c r="BE87" i="35"/>
  <c r="BF87" i="35"/>
  <c r="BG87" i="35"/>
  <c r="BH87" i="35"/>
  <c r="BI87" i="35"/>
  <c r="BE88" i="35"/>
  <c r="BF88" i="35"/>
  <c r="BG88" i="35"/>
  <c r="BH88" i="35"/>
  <c r="BI88" i="35"/>
  <c r="BE89" i="35"/>
  <c r="BF89" i="35"/>
  <c r="BG89" i="35"/>
  <c r="BH89" i="35"/>
  <c r="BI89" i="35"/>
  <c r="BE90" i="35"/>
  <c r="BF90" i="35"/>
  <c r="BG90" i="35"/>
  <c r="BH90" i="35"/>
  <c r="BI90" i="35"/>
  <c r="BE91" i="35"/>
  <c r="BF91" i="35"/>
  <c r="BG91" i="35"/>
  <c r="BH91" i="35"/>
  <c r="BI91" i="35"/>
  <c r="BE92" i="35"/>
  <c r="BF92" i="35"/>
  <c r="BG92" i="35"/>
  <c r="BH92" i="35"/>
  <c r="BI92" i="35"/>
  <c r="BE93" i="35"/>
  <c r="BF93" i="35"/>
  <c r="BG93" i="35"/>
  <c r="BH93" i="35"/>
  <c r="BI93" i="35"/>
  <c r="BE94" i="35"/>
  <c r="BF94" i="35"/>
  <c r="BG94" i="35"/>
  <c r="BH94" i="35"/>
  <c r="BI94" i="35"/>
  <c r="BE95" i="35"/>
  <c r="BF95" i="35"/>
  <c r="BG95" i="35"/>
  <c r="BH95" i="35"/>
  <c r="BI95" i="35"/>
  <c r="BE96" i="35"/>
  <c r="BF96" i="35"/>
  <c r="BG96" i="35"/>
  <c r="BH96" i="35"/>
  <c r="BI96" i="35"/>
  <c r="BE97" i="35"/>
  <c r="BF97" i="35"/>
  <c r="BG97" i="35"/>
  <c r="BH97" i="35"/>
  <c r="BI97" i="35"/>
  <c r="BF3" i="35"/>
  <c r="BG3" i="35"/>
  <c r="BH3" i="35"/>
  <c r="BI3" i="35"/>
  <c r="BE3" i="35"/>
  <c r="F3" i="35"/>
  <c r="G8" i="30"/>
  <c r="G20" i="16"/>
  <c r="H20" i="16"/>
  <c r="I20" i="16"/>
  <c r="J20" i="16"/>
  <c r="K20" i="16"/>
  <c r="L20" i="16"/>
  <c r="M20" i="16"/>
  <c r="N20" i="16"/>
  <c r="O20" i="16"/>
  <c r="P20" i="16"/>
  <c r="Q20" i="16"/>
  <c r="G21" i="16"/>
  <c r="H21" i="16"/>
  <c r="I21" i="16"/>
  <c r="J21" i="16"/>
  <c r="K21" i="16"/>
  <c r="L21" i="16"/>
  <c r="M21" i="16"/>
  <c r="N21" i="16"/>
  <c r="O21" i="16"/>
  <c r="P21" i="16"/>
  <c r="Q21" i="16"/>
  <c r="G22" i="16"/>
  <c r="H22" i="16"/>
  <c r="I22" i="16"/>
  <c r="J22" i="16"/>
  <c r="K22" i="16"/>
  <c r="L22" i="16"/>
  <c r="M22" i="16"/>
  <c r="N22" i="16"/>
  <c r="O22" i="16"/>
  <c r="P22" i="16"/>
  <c r="Q22" i="16"/>
  <c r="G23" i="16"/>
  <c r="H23" i="16"/>
  <c r="I23" i="16"/>
  <c r="J23" i="16"/>
  <c r="K23" i="16"/>
  <c r="L23" i="16"/>
  <c r="M23" i="16"/>
  <c r="N23" i="16"/>
  <c r="O23" i="16"/>
  <c r="P23" i="16"/>
  <c r="Q23" i="16"/>
  <c r="G24" i="16"/>
  <c r="H24" i="16"/>
  <c r="I24" i="16"/>
  <c r="J24" i="16"/>
  <c r="K24" i="16"/>
  <c r="L24" i="16"/>
  <c r="M24" i="16"/>
  <c r="N24" i="16"/>
  <c r="O24" i="16"/>
  <c r="P24" i="16"/>
  <c r="Q24" i="16"/>
  <c r="G25" i="16"/>
  <c r="H25" i="16"/>
  <c r="I25" i="16"/>
  <c r="J25" i="16"/>
  <c r="K25" i="16"/>
  <c r="L25" i="16"/>
  <c r="M25" i="16"/>
  <c r="N25" i="16"/>
  <c r="O25" i="16"/>
  <c r="P25" i="16"/>
  <c r="Q25" i="16"/>
  <c r="F25" i="16"/>
  <c r="F23" i="16"/>
  <c r="F22" i="16"/>
  <c r="F21" i="16"/>
  <c r="F20" i="16"/>
  <c r="R18" i="16"/>
  <c r="V6" i="16" l="1"/>
  <c r="V7" i="16"/>
  <c r="V8" i="16"/>
  <c r="V9" i="16"/>
  <c r="V10" i="16"/>
  <c r="G8" i="31"/>
  <c r="E20" i="35" l="1"/>
  <c r="E21" i="35"/>
  <c r="E22" i="35"/>
  <c r="E23" i="35"/>
  <c r="E3" i="35"/>
  <c r="R11" i="16"/>
  <c r="J27" i="31"/>
  <c r="G27" i="31"/>
  <c r="K27" i="31" s="1"/>
  <c r="F8" i="31"/>
  <c r="V11" i="16" l="1"/>
  <c r="W15" i="16" s="1"/>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1" i="35"/>
  <c r="K32" i="35"/>
  <c r="K33" i="35"/>
  <c r="K34" i="35"/>
  <c r="K35" i="35"/>
  <c r="K36" i="35"/>
  <c r="K37" i="35"/>
  <c r="K38" i="35"/>
  <c r="K39" i="35"/>
  <c r="K40" i="35"/>
  <c r="K41" i="35"/>
  <c r="K42" i="35"/>
  <c r="K43" i="35"/>
  <c r="K3" i="35"/>
  <c r="H14" i="16"/>
  <c r="I14" i="16"/>
  <c r="J14" i="16"/>
  <c r="K14" i="16"/>
  <c r="L14" i="16"/>
  <c r="M14" i="16"/>
  <c r="N14" i="16"/>
  <c r="O14" i="16"/>
  <c r="P14" i="16"/>
  <c r="Q14" i="16"/>
  <c r="R14" i="16"/>
  <c r="G14" i="16"/>
  <c r="F4" i="35"/>
  <c r="G4" i="35"/>
  <c r="F5" i="35"/>
  <c r="G5" i="35"/>
  <c r="F6" i="35"/>
  <c r="G6" i="35"/>
  <c r="F7" i="35"/>
  <c r="G7" i="35"/>
  <c r="F8" i="35"/>
  <c r="G8" i="35"/>
  <c r="F9" i="35"/>
  <c r="G9" i="35"/>
  <c r="F10" i="35"/>
  <c r="G10" i="35"/>
  <c r="F11" i="35"/>
  <c r="G11" i="35"/>
  <c r="F12" i="35"/>
  <c r="G12" i="35"/>
  <c r="F13" i="35"/>
  <c r="G13" i="35"/>
  <c r="F14" i="35"/>
  <c r="G14" i="35"/>
  <c r="F15" i="35"/>
  <c r="G15" i="35"/>
  <c r="F16" i="35"/>
  <c r="G16" i="35"/>
  <c r="F17" i="35"/>
  <c r="G17" i="35"/>
  <c r="F18" i="35"/>
  <c r="G18" i="35"/>
  <c r="F19" i="35"/>
  <c r="G19" i="35"/>
  <c r="F20" i="35"/>
  <c r="G20" i="35"/>
  <c r="F21" i="35"/>
  <c r="G21" i="35"/>
  <c r="F22" i="35"/>
  <c r="G22" i="35"/>
  <c r="F23" i="35"/>
  <c r="G23" i="35"/>
  <c r="F24" i="35"/>
  <c r="G24" i="35"/>
  <c r="F25" i="35"/>
  <c r="G25" i="35"/>
  <c r="F26" i="35"/>
  <c r="G26" i="35"/>
  <c r="F27" i="35"/>
  <c r="G27" i="35"/>
  <c r="F28" i="35"/>
  <c r="G28" i="35"/>
  <c r="F29" i="35"/>
  <c r="G29" i="35"/>
  <c r="F30" i="35"/>
  <c r="G30" i="35"/>
  <c r="F31" i="35"/>
  <c r="G31" i="35"/>
  <c r="F32" i="35"/>
  <c r="G32" i="35"/>
  <c r="F33" i="35"/>
  <c r="G33" i="35"/>
  <c r="F34" i="35"/>
  <c r="G34" i="35"/>
  <c r="F35" i="35"/>
  <c r="G35" i="35"/>
  <c r="F36" i="35"/>
  <c r="G36" i="35"/>
  <c r="F37" i="35"/>
  <c r="G37" i="35"/>
  <c r="F38" i="35"/>
  <c r="G38" i="35"/>
  <c r="F39" i="35"/>
  <c r="G39" i="35"/>
  <c r="F40" i="35"/>
  <c r="G40" i="35"/>
  <c r="F41" i="35"/>
  <c r="G41" i="35"/>
  <c r="F42" i="35"/>
  <c r="G42" i="35"/>
  <c r="F43" i="35"/>
  <c r="G43" i="35"/>
  <c r="G3" i="35"/>
  <c r="V15" i="16" l="1"/>
  <c r="K25" i="31"/>
  <c r="J6" i="31"/>
  <c r="J7" i="31"/>
  <c r="J9" i="31"/>
  <c r="J10" i="31"/>
  <c r="J11" i="31"/>
  <c r="J12" i="31"/>
  <c r="J13" i="31"/>
  <c r="J14" i="31"/>
  <c r="J15" i="31"/>
  <c r="J16" i="31"/>
  <c r="J17" i="31"/>
  <c r="J18" i="31"/>
  <c r="J20" i="31"/>
  <c r="J21" i="31"/>
  <c r="J23" i="31"/>
  <c r="J24" i="31"/>
  <c r="J26" i="31"/>
  <c r="J5" i="31"/>
  <c r="E4" i="35"/>
  <c r="W4" i="35" s="1"/>
  <c r="E5" i="35"/>
  <c r="W5" i="35" s="1"/>
  <c r="E6" i="35"/>
  <c r="W6" i="35" s="1"/>
  <c r="E7" i="35"/>
  <c r="W7" i="35" s="1"/>
  <c r="E8" i="35"/>
  <c r="W8" i="35" s="1"/>
  <c r="E9" i="35"/>
  <c r="W9" i="35" s="1"/>
  <c r="E10" i="35"/>
  <c r="W10" i="35" s="1"/>
  <c r="E11" i="35"/>
  <c r="W11" i="35" s="1"/>
  <c r="E12" i="35"/>
  <c r="W12" i="35" s="1"/>
  <c r="E13" i="35"/>
  <c r="W13" i="35" s="1"/>
  <c r="E14" i="35"/>
  <c r="W14" i="35" s="1"/>
  <c r="E15" i="35"/>
  <c r="W15" i="35" s="1"/>
  <c r="E16" i="35"/>
  <c r="W16" i="35" s="1"/>
  <c r="E17" i="35"/>
  <c r="W17" i="35" s="1"/>
  <c r="E18" i="35"/>
  <c r="W18" i="35" s="1"/>
  <c r="E19" i="35"/>
  <c r="W19" i="35" s="1"/>
  <c r="W20" i="35"/>
  <c r="W21" i="35"/>
  <c r="W23" i="35"/>
  <c r="E24" i="35"/>
  <c r="W24" i="35" s="1"/>
  <c r="E25" i="35"/>
  <c r="W25" i="35" s="1"/>
  <c r="E26" i="35"/>
  <c r="W26" i="35" s="1"/>
  <c r="E27" i="35"/>
  <c r="W27" i="35" s="1"/>
  <c r="E28" i="35"/>
  <c r="W28" i="35" s="1"/>
  <c r="E29" i="35"/>
  <c r="W29" i="35" s="1"/>
  <c r="E30" i="35"/>
  <c r="W30" i="35" s="1"/>
  <c r="E31" i="35"/>
  <c r="W31" i="35" s="1"/>
  <c r="E32" i="35"/>
  <c r="W32" i="35" s="1"/>
  <c r="E33" i="35"/>
  <c r="W33" i="35" s="1"/>
  <c r="E34" i="35"/>
  <c r="W34" i="35" s="1"/>
  <c r="E35" i="35"/>
  <c r="W35" i="35" s="1"/>
  <c r="E36" i="35"/>
  <c r="W36" i="35" s="1"/>
  <c r="E37" i="35"/>
  <c r="W37" i="35" s="1"/>
  <c r="E38" i="35"/>
  <c r="W38" i="35" s="1"/>
  <c r="E39" i="35"/>
  <c r="W39" i="35" s="1"/>
  <c r="E40" i="35"/>
  <c r="W40" i="35" s="1"/>
  <c r="E41" i="35"/>
  <c r="W41" i="35" s="1"/>
  <c r="E42" i="35"/>
  <c r="W42" i="35" s="1"/>
  <c r="E43" i="35"/>
  <c r="W43" i="35" s="1"/>
  <c r="W22" i="35"/>
  <c r="W3" i="35"/>
  <c r="I24" i="35" l="1"/>
  <c r="I25" i="35"/>
  <c r="I26" i="35"/>
  <c r="I27" i="35"/>
  <c r="I28" i="35"/>
  <c r="I29" i="35"/>
  <c r="I30" i="35"/>
  <c r="I31" i="35"/>
  <c r="I32" i="35"/>
  <c r="I33" i="35"/>
  <c r="I34" i="35"/>
  <c r="I35" i="35"/>
  <c r="I36" i="35"/>
  <c r="I37" i="35"/>
  <c r="I38" i="35"/>
  <c r="I39" i="35"/>
  <c r="I40" i="35"/>
  <c r="I41" i="35"/>
  <c r="I42" i="35"/>
  <c r="I43" i="35"/>
  <c r="AI15" i="16"/>
  <c r="AM15" i="16"/>
  <c r="AT15" i="16"/>
  <c r="AJ15" i="16"/>
  <c r="AK15" i="16"/>
  <c r="AL15" i="16"/>
  <c r="AN15" i="16"/>
  <c r="AO15" i="16"/>
  <c r="AP15" i="16"/>
  <c r="AQ15" i="16"/>
  <c r="AR15" i="16"/>
  <c r="AS15" i="16"/>
  <c r="R13" i="16" l="1"/>
  <c r="V12" i="16" s="1"/>
  <c r="V16" i="16" s="1"/>
  <c r="W16" i="16" l="1"/>
  <c r="V17" i="16"/>
  <c r="D44" i="35"/>
  <c r="H43" i="35" s="1"/>
  <c r="J43" i="35" s="1"/>
  <c r="R6" i="16"/>
  <c r="P34" i="34"/>
  <c r="P30" i="34"/>
  <c r="P26" i="34"/>
  <c r="V23" i="34"/>
  <c r="T23" i="34"/>
  <c r="S23" i="34"/>
  <c r="Q23" i="34"/>
  <c r="P32" i="34" s="1"/>
  <c r="P33" i="33"/>
  <c r="P31" i="33"/>
  <c r="P26" i="33"/>
  <c r="V23" i="33"/>
  <c r="T23" i="33"/>
  <c r="S23" i="33"/>
  <c r="Q23" i="33"/>
  <c r="P26" i="32"/>
  <c r="P26" i="26"/>
  <c r="P33" i="32"/>
  <c r="V23" i="32"/>
  <c r="T23" i="32"/>
  <c r="S23" i="32"/>
  <c r="Q23" i="32"/>
  <c r="P31" i="32" s="1"/>
  <c r="R15" i="16"/>
  <c r="P33" i="22"/>
  <c r="P26" i="22"/>
  <c r="V23" i="22"/>
  <c r="T23" i="22"/>
  <c r="S23" i="22"/>
  <c r="Q23" i="22"/>
  <c r="P31" i="22" s="1"/>
  <c r="P33" i="23"/>
  <c r="P26" i="23"/>
  <c r="V23" i="23"/>
  <c r="T23" i="23"/>
  <c r="S23" i="23"/>
  <c r="Q23" i="23"/>
  <c r="P31" i="23" s="1"/>
  <c r="P33" i="20"/>
  <c r="P26" i="20"/>
  <c r="V23" i="20"/>
  <c r="T23" i="20"/>
  <c r="S23" i="20"/>
  <c r="Q23" i="20"/>
  <c r="P31" i="20" s="1"/>
  <c r="P34" i="27"/>
  <c r="P32" i="27"/>
  <c r="P30" i="27"/>
  <c r="P26" i="27"/>
  <c r="V23" i="27"/>
  <c r="T23" i="27"/>
  <c r="S23" i="27"/>
  <c r="Q23" i="27"/>
  <c r="P33" i="26"/>
  <c r="P31" i="26"/>
  <c r="V23" i="26"/>
  <c r="T23" i="26"/>
  <c r="S23" i="26"/>
  <c r="Q23" i="26"/>
  <c r="F27" i="31"/>
  <c r="F25" i="31"/>
  <c r="F22" i="31"/>
  <c r="F19" i="31"/>
  <c r="Q27" i="16"/>
  <c r="P27" i="16"/>
  <c r="O27" i="16"/>
  <c r="N27" i="16"/>
  <c r="M27" i="16"/>
  <c r="L27" i="16"/>
  <c r="K27" i="16"/>
  <c r="J27" i="16"/>
  <c r="I27" i="16"/>
  <c r="H27" i="16"/>
  <c r="G27" i="16"/>
  <c r="F27" i="16"/>
  <c r="F24" i="16"/>
  <c r="R10" i="16"/>
  <c r="R9" i="16"/>
  <c r="R8" i="16"/>
  <c r="R7" i="16"/>
  <c r="R16" i="16"/>
  <c r="M26" i="16" l="1"/>
  <c r="M28" i="16" s="1"/>
  <c r="L26" i="16"/>
  <c r="L28" i="16" s="1"/>
  <c r="K26" i="16"/>
  <c r="K28" i="16" s="1"/>
  <c r="H3" i="35"/>
  <c r="I3" i="35" s="1"/>
  <c r="H13" i="35"/>
  <c r="H24" i="35"/>
  <c r="J24" i="35" s="1"/>
  <c r="H34" i="35"/>
  <c r="J34" i="35" s="1"/>
  <c r="H25" i="35"/>
  <c r="J25" i="35" s="1"/>
  <c r="H5" i="35"/>
  <c r="H16" i="35"/>
  <c r="H26" i="35"/>
  <c r="J26" i="35" s="1"/>
  <c r="H37" i="35"/>
  <c r="J37" i="35" s="1"/>
  <c r="H12" i="35"/>
  <c r="H22" i="35"/>
  <c r="H33" i="35"/>
  <c r="J33" i="35" s="1"/>
  <c r="H4" i="35"/>
  <c r="H36" i="35"/>
  <c r="J36" i="35" s="1"/>
  <c r="H17" i="35"/>
  <c r="H9" i="35"/>
  <c r="H20" i="35"/>
  <c r="H30" i="35"/>
  <c r="J30" i="35" s="1"/>
  <c r="H41" i="35"/>
  <c r="J41" i="35" s="1"/>
  <c r="H14" i="35"/>
  <c r="H6" i="35"/>
  <c r="H28" i="35"/>
  <c r="J28" i="35" s="1"/>
  <c r="H38" i="35"/>
  <c r="J38" i="35" s="1"/>
  <c r="H8" i="35"/>
  <c r="H18" i="35"/>
  <c r="H29" i="35"/>
  <c r="J29" i="35" s="1"/>
  <c r="H40" i="35"/>
  <c r="J40" i="35" s="1"/>
  <c r="H10" i="35"/>
  <c r="H21" i="35"/>
  <c r="H32" i="35"/>
  <c r="J32" i="35" s="1"/>
  <c r="H42" i="35"/>
  <c r="J42" i="35" s="1"/>
  <c r="H7" i="35"/>
  <c r="H11" i="35"/>
  <c r="H15" i="35"/>
  <c r="H19" i="35"/>
  <c r="H23" i="35"/>
  <c r="H27" i="35"/>
  <c r="J27" i="35" s="1"/>
  <c r="H31" i="35"/>
  <c r="J31" i="35" s="1"/>
  <c r="H35" i="35"/>
  <c r="J35" i="35" s="1"/>
  <c r="H39" i="35"/>
  <c r="J39" i="35" s="1"/>
  <c r="H26" i="16"/>
  <c r="H28" i="16" s="1"/>
  <c r="I26" i="16"/>
  <c r="I28" i="16" s="1"/>
  <c r="Q26" i="16"/>
  <c r="Q28" i="16" s="1"/>
  <c r="R25" i="16"/>
  <c r="R20" i="16"/>
  <c r="J26" i="16"/>
  <c r="J28" i="16" s="1"/>
  <c r="R24" i="16"/>
  <c r="R22" i="16"/>
  <c r="R23" i="16"/>
  <c r="R21" i="16"/>
  <c r="N26" i="16"/>
  <c r="N28" i="16" s="1"/>
  <c r="G26" i="16"/>
  <c r="G28" i="16" s="1"/>
  <c r="O26" i="16"/>
  <c r="O28" i="16" s="1"/>
  <c r="P26" i="16"/>
  <c r="P28" i="16" s="1"/>
  <c r="R27" i="16"/>
  <c r="R31" i="16" s="1"/>
  <c r="F26" i="16"/>
  <c r="F28" i="16" s="1"/>
  <c r="J19" i="31" l="1"/>
  <c r="K19" i="31"/>
  <c r="G22" i="31"/>
  <c r="J22" i="31" s="1"/>
  <c r="I23" i="35"/>
  <c r="J23" i="35" s="1"/>
  <c r="J25" i="31"/>
  <c r="I12" i="35"/>
  <c r="J12" i="35" s="1"/>
  <c r="I13" i="35"/>
  <c r="J13" i="35" s="1"/>
  <c r="I15" i="35"/>
  <c r="J15" i="35" s="1"/>
  <c r="I18" i="35"/>
  <c r="J18" i="35" s="1"/>
  <c r="I20" i="35"/>
  <c r="J20" i="35" s="1"/>
  <c r="I17" i="35"/>
  <c r="J17" i="35" s="1"/>
  <c r="I16" i="35"/>
  <c r="J16" i="35" s="1"/>
  <c r="I19" i="35"/>
  <c r="J19" i="35" s="1"/>
  <c r="I22" i="35"/>
  <c r="J22" i="35" s="1"/>
  <c r="I21" i="35"/>
  <c r="J21" i="35" s="1"/>
  <c r="I14" i="35"/>
  <c r="J14" i="35" s="1"/>
  <c r="I11" i="35"/>
  <c r="J11" i="35" s="1"/>
  <c r="I10" i="35"/>
  <c r="J10" i="35" s="1"/>
  <c r="I9" i="35"/>
  <c r="J9" i="35" s="1"/>
  <c r="I6" i="35"/>
  <c r="J6" i="35" s="1"/>
  <c r="I4" i="35"/>
  <c r="J4" i="35" s="1"/>
  <c r="I5" i="35"/>
  <c r="J5" i="35" s="1"/>
  <c r="J3" i="35"/>
  <c r="I7" i="35"/>
  <c r="J7" i="35" s="1"/>
  <c r="I8" i="35"/>
  <c r="J8" i="35" s="1"/>
  <c r="H44" i="35"/>
  <c r="R26" i="16"/>
  <c r="R28" i="16" s="1"/>
  <c r="L2" i="35" l="1" a="1"/>
  <c r="L2" i="35" s="1"/>
  <c r="B3" i="30" a="1"/>
  <c r="G7" i="30" s="1"/>
  <c r="I44" i="35"/>
  <c r="B3" i="30" l="1"/>
  <c r="G6" i="30" s="1"/>
  <c r="M2" i="35"/>
  <c r="AI16" i="16"/>
  <c r="AQ16" i="16"/>
  <c r="AJ16" i="16"/>
  <c r="AM16" i="16"/>
  <c r="AO16" i="16"/>
  <c r="AR16" i="16"/>
  <c r="AT16" i="16"/>
  <c r="AK16" i="16"/>
  <c r="AN16" i="16"/>
  <c r="AL16" i="16"/>
  <c r="AS16" i="16"/>
  <c r="AP16" i="16"/>
  <c r="K8"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6F10F7D9-841F-40C7-91C3-3654AE772D6A}">
      <text>
        <r>
          <rPr>
            <b/>
            <sz val="9"/>
            <color indexed="81"/>
            <rFont val="Tahoma"/>
            <family val="2"/>
          </rPr>
          <t>Author:</t>
        </r>
        <r>
          <rPr>
            <sz val="9"/>
            <color indexed="81"/>
            <rFont val="Tahoma"/>
            <family val="2"/>
          </rPr>
          <t xml:space="preserve">
This Indicator measures the reporting organization’s consumption of direct primary energy sources. The Indicator covers scope 1 of the WRI/WBCSD GHG Protocol.
Identify primary energy sources purchased by the reporting organization for its own consumption. This includes:
• Direct non-renewable energy sources including:
   • Coal;
   • Natural gas; and
   • Fuel distilled from crude oil, including gasoline, diesel, liquefied petroleum gas (LPG), compressed natural gas (CNG), liquefied natural gas (LNG), butane, propane, ethane, etc.
• Direct renewable energy sources including:
  • Biofuels;
  • Ethanol; and
  • Hydrogen.
(GRI, EN3)</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<sst xmlns="http://schemas.openxmlformats.org/spreadsheetml/2006/main" count="1682" uniqueCount="503">
  <si>
    <t>[Insert here the invoice image]</t>
  </si>
  <si>
    <t>#</t>
  </si>
  <si>
    <t>Environmental Indicator</t>
  </si>
  <si>
    <t>Total Consumption</t>
  </si>
  <si>
    <t>Total Electricity:</t>
  </si>
  <si>
    <t># Supp Document/ Invoice</t>
  </si>
  <si>
    <t>Total amount paid in</t>
  </si>
  <si>
    <t>Total Natural Gas:</t>
  </si>
  <si>
    <t>Total Gas LP:</t>
  </si>
  <si>
    <t>Total
 [Diesel]:</t>
  </si>
  <si>
    <t>Total [Gasoline]:</t>
  </si>
  <si>
    <t>Develop a reuse program</t>
  </si>
  <si>
    <t>Increase the percetange of recycled waste</t>
  </si>
  <si>
    <t>Create a program for more efficient products</t>
  </si>
  <si>
    <t>Reduce your food waste from dining room</t>
  </si>
  <si>
    <t>Install energy-efficient heating and cooling equipment</t>
  </si>
  <si>
    <t xml:space="preserve">Increase the efficiency of your office lighting: Implement Intelligent lights sensors. Where possible ensure that natural light is used when adequate. </t>
  </si>
  <si>
    <t>Set up a goal of % waste diversion rate from landfill</t>
  </si>
  <si>
    <t>Apply for a certification e.g: Zero Waste</t>
  </si>
  <si>
    <t>Facilitate energy management certification e.g. ISO 50001</t>
  </si>
  <si>
    <t>Energy efficiency project identification &amp; investment</t>
  </si>
  <si>
    <t>Invest in renewable energy: Renewable energy credits or on-site renewables</t>
  </si>
  <si>
    <t>PPA (Power Purchase Agreement is a contractual agreement between energy buyers and sellers. They come together and agree to buy and sell an amount of energy which is or will be generated by a renewable asset.)</t>
  </si>
  <si>
    <t>Encourage employees to use public transport or company´s transport</t>
  </si>
  <si>
    <t>Programs to increase environmental awareness with employees</t>
  </si>
  <si>
    <t>Energy efficiency in buildings</t>
  </si>
  <si>
    <t>Energy efficiency in production processes</t>
  </si>
  <si>
    <t>Waste circularity</t>
  </si>
  <si>
    <t>Fugitive emissions reductions</t>
  </si>
  <si>
    <t>Low-carbon energy consumption</t>
  </si>
  <si>
    <t>Low-carbon energy generation</t>
  </si>
  <si>
    <t>Run an engagement campaign to educate customers about your climate change performance and strategy</t>
  </si>
  <si>
    <t>Run an engagement campaign to educate customers about the climate change impacts of (using) your products, goods, and/or services</t>
  </si>
  <si>
    <t>Share information about your products and relevant certification schemes (i.e. Energy STAR)</t>
  </si>
  <si>
    <t>Reduce waste. i.e. Reduce packaging, print less, optimize process.</t>
  </si>
  <si>
    <t>Scope 1</t>
  </si>
  <si>
    <t>Scope 2</t>
  </si>
  <si>
    <t>Scope 3</t>
  </si>
  <si>
    <t xml:space="preserve">Purchase carbon offsets </t>
  </si>
  <si>
    <t xml:space="preserve"> </t>
  </si>
  <si>
    <t>Period of time</t>
  </si>
  <si>
    <t>Total currency</t>
  </si>
  <si>
    <t>Measurement Unit</t>
  </si>
  <si>
    <t xml:space="preserve">% </t>
  </si>
  <si>
    <t>gCO2e / kWh</t>
  </si>
  <si>
    <t>lbCO2e / MWh</t>
  </si>
  <si>
    <t>TonCO2e / MWh</t>
  </si>
  <si>
    <t>kgCO2e / kWh</t>
  </si>
  <si>
    <t>Category 类别</t>
  </si>
  <si>
    <t>Data to be reported 需要申报的数据</t>
  </si>
  <si>
    <t>Description 描述</t>
  </si>
  <si>
    <t>01_JAN 一月</t>
  </si>
  <si>
    <t>02_FEB 二月</t>
  </si>
  <si>
    <t>03_MAR 三月</t>
  </si>
  <si>
    <t>04_APR 四月</t>
  </si>
  <si>
    <t>05_MAY 五月</t>
  </si>
  <si>
    <t>06_JUN 六月</t>
  </si>
  <si>
    <t>07_JUL 七月</t>
  </si>
  <si>
    <t>08_AUG 八月</t>
  </si>
  <si>
    <t>09_SEP 九月</t>
  </si>
  <si>
    <t>10_OCT 十月</t>
  </si>
  <si>
    <t>11_NOV 十一月</t>
  </si>
  <si>
    <t>12_DEC 十二月</t>
  </si>
  <si>
    <t>Annual Total 年度总额</t>
  </si>
  <si>
    <t>Location in the CDP questionnaire CDP问卷中的位置</t>
  </si>
  <si>
    <t>Calculated fields 计算部分</t>
  </si>
  <si>
    <t>Energy Consumption [EC] 能源消耗量</t>
  </si>
  <si>
    <t>Calculated data 计算的数据</t>
  </si>
  <si>
    <t>Electricity generated on-site from renewable sources (kWh) 由可再生资源产生的电力 （kWh）</t>
  </si>
  <si>
    <t>Natural Gas (M3) 天然气（M3）</t>
  </si>
  <si>
    <t>Gasoline (Liters) 汽油（升）</t>
  </si>
  <si>
    <t>Ethanol (M³)
乙醇（M³）</t>
  </si>
  <si>
    <t>Biodiesel (Liters)
生物柴油（升）</t>
  </si>
  <si>
    <t>LP Gas (Liters) 
液化石油气 （升）</t>
  </si>
  <si>
    <t>Electricity data source 
电力数据来源</t>
  </si>
  <si>
    <t>Fuel data source
燃料数据来源</t>
  </si>
  <si>
    <t>NG-CO2 Emissions
天然气-CO2排放量</t>
  </si>
  <si>
    <t>LP_Gas-CO2 Emissions
液化石油气 -CO2排放量</t>
  </si>
  <si>
    <t>Gasoline-CO2 Emissions
汽油-CO2排放量</t>
  </si>
  <si>
    <t>Diesel-CO2 Emissions
柴油-CO2排放量</t>
  </si>
  <si>
    <t>Ethanol-CO2 Emissions
乙醇 -CO2排放量</t>
  </si>
  <si>
    <t>Bio-Diesel-CO2 Emissions
生物柴油 -CO2排放量</t>
  </si>
  <si>
    <t>SCOPE 1 - CO2 Emissions [Metric ton CO2e]
范围1-CO2排放量 [公吨CO2e]</t>
  </si>
  <si>
    <t>SCOPE 2 - CO2 Emissions [Metric ton CO2e]
范围2-CO2排放量 [公吨CO2e]</t>
  </si>
  <si>
    <t>[numerical]
[数字]</t>
  </si>
  <si>
    <t>[text -open field ] 开放性文本</t>
  </si>
  <si>
    <t>Invoices 发票</t>
  </si>
  <si>
    <t>Calculated 计算</t>
  </si>
  <si>
    <t>Please provide your inputs in KWh 
Please separate decimals with dots “.” (Example: 10.00)
 请输入KWh数
请用小数点“.”分隔小数（例如：10.00）</t>
  </si>
  <si>
    <t xml:space="preserve"> =[NG-CO2 Emissions]+[LP_Gas-CO2 Emissions]+[Gasoline-CO2 Emissions]+[Diesel-CO2 Emissions]+[Ethanol-CO2 Emissions]+[Bio-Diesel-CO2 Emissions]
=[天然气-CO2排放]+[LP_Gas-CO2排放]+[汽油-CO2排放]+[柴油-CO2排放物]+[乙醇-CO2排放量]+[生物柴油-CO2的排放量]</t>
  </si>
  <si>
    <t xml:space="preserve"> =(Electricity (kWh)*Electricity Factor)
=（用电量（kWh）*电力系数）</t>
  </si>
  <si>
    <t>Notes 注释</t>
  </si>
  <si>
    <t>[Stationary Natural Gas (ton CO2e)]+[Mobile Natural Gas (ton CO2e)]
[固定天然气（吨CO2当量）]+[移动天然气（吨CO2当量）]</t>
  </si>
  <si>
    <t>[Stationary LP Gas (ton CO2e)]+[Mobile LP Gas (ton CO2e)]
[固定液化石油气（吨CO2当量）]+[移动液化天然气（吨CO2当量）]</t>
  </si>
  <si>
    <t>[Stationary Gasoline (ton CO2e)]+[Mobile Gasoline (ton CO2e)]
[固定汽油（吨CO2当量）]+[移动汽油（吨CO2当量）]</t>
  </si>
  <si>
    <t>[Stationary Diesel (ton CO2e)]+[Mobile Diesel (ton CO2e)]
[固定柴油（吨CO2当量）]+[移动柴油（吨CO2当量）]</t>
  </si>
  <si>
    <t>[Stationary Ethanol (ton CO2e)]+[Mobile Ethanol (ton CO2e)]
[固定乙醇（吨CO2当量）]+[移动乙醇（吨CO2当量）]</t>
  </si>
  <si>
    <t>[Stationary Bio-Diesel (ton CO2e)]+[Mobile Bio-Diesel (ton CO2e)]
[固定生物柴油（吨CO2当量）]+[移动生物柴油（吨CO2当量）]</t>
  </si>
  <si>
    <t xml:space="preserve"> =[SCOPE 1 - CO2 Emissions]+[SCOPE 2 - CO2 Emissions]
=[范围1-CO2排放量]+[范围2-CO2排放量]
</t>
  </si>
  <si>
    <t>(C6.10) 范围一和范围二合并的全球总排放量（单位：公吨CO2e）</t>
  </si>
  <si>
    <r>
      <t xml:space="preserve">Place this value under the field </t>
    </r>
    <r>
      <rPr>
        <b/>
        <sz val="11"/>
        <color theme="1"/>
        <rFont val="Arial"/>
        <family val="2"/>
      </rPr>
      <t>Scope 2, Location-based</t>
    </r>
    <r>
      <rPr>
        <sz val="11"/>
        <color theme="1"/>
        <rFont val="Arial"/>
        <family val="2"/>
      </rPr>
      <t xml:space="preserve"> OR </t>
    </r>
    <r>
      <rPr>
        <b/>
        <sz val="11"/>
        <color theme="1"/>
        <rFont val="Arial"/>
        <family val="2"/>
      </rPr>
      <t>Scope 2, Market-based</t>
    </r>
    <r>
      <rPr>
        <sz val="11"/>
        <color theme="1"/>
        <rFont val="Arial"/>
        <family val="2"/>
      </rPr>
      <t xml:space="preserve"> depending on your type of electricity factor
根据您的电力因素类型，将该值填于范围2中基于区域或基于市场的问题处</t>
    </r>
  </si>
  <si>
    <r>
      <t xml:space="preserve">Place this value under the field </t>
    </r>
    <r>
      <rPr>
        <b/>
        <sz val="11"/>
        <color theme="1"/>
        <rFont val="Arial"/>
        <family val="2"/>
      </rPr>
      <t>Metric numerator (Gross global combined Scope 1 and 2 emissions, metric tons CO2e)</t>
    </r>
    <r>
      <rPr>
        <sz val="11"/>
        <color theme="1"/>
        <rFont val="Arial"/>
        <family val="2"/>
      </rPr>
      <t>.  
This value is also used in the calculations of your intensity figure. To calculate the intensity figure divide this number by the metric denominator.
将该值填于“指标分子”处（全球范围1和范围2排放总量，公吨二氧化碳当量）。
该值也用于计算强度值。要计算强度值，请将该值除以度量分母。</t>
    </r>
  </si>
  <si>
    <t>Weighted Electricity factor 加权电力系数</t>
  </si>
  <si>
    <t>Units
单位</t>
  </si>
  <si>
    <t>Weighted Electricity factor 加权电力系数 [gCO2e/kWh]</t>
  </si>
  <si>
    <t>Sum Total总计</t>
  </si>
  <si>
    <t>Activities to reduce GHG emissions 减少温室气体排放的活动</t>
  </si>
  <si>
    <t>Area 区域</t>
  </si>
  <si>
    <t>Activity or program  项目活动</t>
  </si>
  <si>
    <t>Energy 能源</t>
  </si>
  <si>
    <t>Other activities to support sustainability
支持可持续性的其他活动</t>
  </si>
  <si>
    <t xml:space="preserve">Replace light bulbs for more efficient ones e.g: LED </t>
  </si>
  <si>
    <t>更换效率更高的灯泡，例如：LED</t>
  </si>
  <si>
    <t>安装节能的加热和冷却设备</t>
  </si>
  <si>
    <t>提高办公室照明的效率：实施智能灯光传感器。在可能的情况下，确保在充足的情况下使用自然光。</t>
  </si>
  <si>
    <t>购买碳抵消</t>
  </si>
  <si>
    <t>建筑物的能源效率</t>
  </si>
  <si>
    <t>生产过程中的能源效率</t>
  </si>
  <si>
    <t>低碳能源消耗</t>
  </si>
  <si>
    <t>低碳能源发电</t>
  </si>
  <si>
    <t>可再生能源投资：可再生能源信贷或现场可再生能源</t>
  </si>
  <si>
    <t>创建更高效的产品计划</t>
  </si>
  <si>
    <t>申请能源管理认证，如ISO 50001</t>
  </si>
  <si>
    <t>识别和投资能效项目</t>
  </si>
  <si>
    <t>减少无组织排放</t>
  </si>
  <si>
    <t>PPA（购电协议是能源买家和卖家之间的合同协议。双方同意购买和出售一定数量的可再生能源。）</t>
  </si>
  <si>
    <t>提高员工环境意识的计划</t>
  </si>
  <si>
    <t>鼓励员工使用公共交通工具或公司交通工具</t>
  </si>
  <si>
    <t>减少浪费。i、 e.减少包装，减少印刷，优化工艺。</t>
  </si>
  <si>
    <t>减少餐厅的食物浪费</t>
  </si>
  <si>
    <t>增加回收废物的百分比</t>
  </si>
  <si>
    <t>设定垃圾填埋场废物转移率%的目标</t>
  </si>
  <si>
    <t>申请认证，例如：零浪费</t>
  </si>
  <si>
    <t>开展参与活动，向客户宣传您的气候变化绩效和战略</t>
  </si>
  <si>
    <t>开展参与活动，教育客户了解（使用）您的产品、商品和/或服务对气候变化的影响</t>
  </si>
  <si>
    <t>废物循环</t>
  </si>
  <si>
    <t>制定回收使用计划</t>
  </si>
  <si>
    <t>分享有关您的产品和相关认证计划的信息（例如：能源之星）</t>
  </si>
  <si>
    <t>Environmental Indicator
环境指标</t>
  </si>
  <si>
    <t>Supp Document/ Invoice #
支持文件/发票号#</t>
  </si>
  <si>
    <t>Time Period
时间段</t>
  </si>
  <si>
    <t>Total Consumption
总消耗量</t>
  </si>
  <si>
    <t>Units of measure
计量单位</t>
  </si>
  <si>
    <t>Data in Invoice (KWh)
发票中的数据（KWh）</t>
  </si>
  <si>
    <t>Total amount paid in [Local currency]
以[当地货币]支付的总金额</t>
  </si>
  <si>
    <t>Local Currency
当地货币</t>
  </si>
  <si>
    <t>Total amount paid in US Dollars
以美元支付的总金额</t>
  </si>
  <si>
    <t>Notes
备注</t>
  </si>
  <si>
    <t>[Insert here the invoice image][此处插入发票图像]</t>
  </si>
  <si>
    <t>Type of Field 数据类型</t>
  </si>
  <si>
    <t xml:space="preserve">Revenue of products/services purchased by Flex
Flex 购买的产品/服务的营业额 </t>
  </si>
  <si>
    <t>Total revenue of products/services produced
生产的产品/服务的总额</t>
  </si>
  <si>
    <t>Location in CDP Questionnaire 
CDP问卷中的位置</t>
  </si>
  <si>
    <t>Scope (s)</t>
  </si>
  <si>
    <t>Target status</t>
  </si>
  <si>
    <t>.</t>
  </si>
  <si>
    <t>The year you will take as a starting point to reduce your emissions . 您设定的作为废气减排起点的年份，作为对比减排目标的参照年份</t>
  </si>
  <si>
    <t>Year in which you aim to achieve it, the date must be higher than the current year. 您设定的目标达成的年份</t>
  </si>
  <si>
    <t>ABSOLUTE TARGET
绝对目标</t>
  </si>
  <si>
    <t>% of reduction (0-100)
百分比字段[输入0-100的百分比，最多保留2位小数]</t>
  </si>
  <si>
    <t>New 全新</t>
  </si>
  <si>
    <t>Underway  正在进行</t>
  </si>
  <si>
    <t>Achieved 完成</t>
  </si>
  <si>
    <t>Scope 1 范围一</t>
  </si>
  <si>
    <t>Scope 2 范围二</t>
  </si>
  <si>
    <t>Scope 1 &amp; 2 范围一和二</t>
  </si>
  <si>
    <t>Select the option that applies from the dropdown list
请从下方下拉菜单选项中选择</t>
  </si>
  <si>
    <t>Please write the units used; it is usually units of CO2e/revenue or another unit of business activity
请您写公吨CO2e/单位活动</t>
  </si>
  <si>
    <t>No 无</t>
  </si>
  <si>
    <t>Yes 是</t>
  </si>
  <si>
    <t>C4.1 Emissions Reduction Targets
C4.1 减排目标</t>
  </si>
  <si>
    <t xml:space="preserve">Types of targets:
目标类型: </t>
  </si>
  <si>
    <t>Units example:
单位示例：</t>
  </si>
  <si>
    <t>Notes 
注释</t>
  </si>
  <si>
    <t>Data to provide 
要提供的数据</t>
  </si>
  <si>
    <t>Base Year
基准年</t>
  </si>
  <si>
    <t>Is your base year the same year you reported in the "Env Tab" of this file?
您的基准年和您在本文件中Env Tab页上的是同一个吗？</t>
  </si>
  <si>
    <t>Is your base year the same year you reported in the "Env Tab" of this file?
您的基准年和您在本文件Env Tab中的是同一个吗？</t>
  </si>
  <si>
    <t>Data calculated from Env Template tab 
[Retrieved from Env tab]</t>
  </si>
  <si>
    <t>Fuel</t>
  </si>
  <si>
    <t>Unit</t>
  </si>
  <si>
    <t>Conversion factor</t>
  </si>
  <si>
    <t>Natural Gas</t>
  </si>
  <si>
    <t>M3</t>
  </si>
  <si>
    <t>MWh/m3</t>
  </si>
  <si>
    <t>LP Gas</t>
  </si>
  <si>
    <t>Lt</t>
  </si>
  <si>
    <t>MWh/lt</t>
  </si>
  <si>
    <t>Gasoline</t>
  </si>
  <si>
    <t>Diesel</t>
  </si>
  <si>
    <t>Ethanol</t>
  </si>
  <si>
    <t>Biodiesel</t>
  </si>
  <si>
    <t>*Scope 1 CO2 Emissions: All Direct Emissions from the activities of an organisation or under their control. Including fuel combustion on site such as gas boilers, fleet vehicles, etc.
*Scope 2 CO2 Emissions:  Indirect Emissions from purchased electricity 
*NG-CO2 Emissions: CO2 emissions related with natural gas
*LP_Gas_CO2 Emissions: CO2 emissions related with natural gas*Scope 1 Mobile Sources
CO2  Emissions = Fuel*Emission Factor
CH4 Emissions = Distance*Emission Factor
N2O Emissions = Distance*Emission Factor
*Scope 1 Stationary Sources
CO2 Emissions = Fuel*Emission Factor
CH4  Emissions = Fuel*Emission Factor
N2O Emissions = Fuel*Emission Factor
CO2e = Is the normalized unit to measure greenhouse gas emissions that encompasses CO2 as well as other GHG gases  
*Ethanol and biodiesel mobile and stationary emissions does not include CO2 emissions, only CH4 and N2O.
*范围1二氧化碳排放：组织活动或其控制下的所有直接排放。包括现场燃料燃烧，如燃气锅炉、车队车辆等。
*范围2 CO2排放：购电的间接排放
*NG-CO2排放：与天然气相关的CO2排放
*LP_Gas_CO2排放：与天然气相关的CO2排放*范围1移动源
CO2排放=燃料*排放系数
CH4排放=距离*排放系数
N2O排放=距离*排放系数
*范围1固定源
CO2排放=燃料*排放系数
CH4排放=燃料*排放系数
N2O排放=燃料*排放系数
CO2e=是衡量包括CO2和其他GHG气体的温室气体排放的标准化单位
*乙醇和生物柴油的移动和固定排放不包括CO2排放，仅包括CH4和N2O。</t>
  </si>
  <si>
    <r>
      <rPr>
        <b/>
        <sz val="10"/>
        <rFont val="Arial"/>
        <family val="2"/>
      </rPr>
      <t xml:space="preserve">Disclaimer: </t>
    </r>
    <r>
      <rPr>
        <sz val="10"/>
        <rFont val="Arial"/>
        <family val="2"/>
      </rPr>
      <t>Flex gives no warranty and accepts no responsibility or liability for i) errors or omissions in the content; ii)the accuracy or the completeness of the information and materials; and iii) any calculations, results or information derived from the use of any information contained in this document. Under no circumstance will Flex be held liable in any way for any claim, damages, losses, expenses, costs or liabilities whatsoever (including, without limitation, any direct or indirect damages for loss of profits, business interruption or information) resulting or arising directly or indirectly from the use of  or inability to use this document, or reliance on the information and materials on this document. Flex has exercised reasonable efforts to include accurate and up to date information
免责声明：Flex对以下情形不作任何保证，也不承担任何责任或责任；i）内容中的错误或遗漏；ii）信息和材料的准确性或完整性；以及iii）使用本文件中包含的任何信息得出的任何计算、结果或信息。在任何情况下，对于因使用或无法使用本文件或依赖本文件中的信息和材料而直接或间接导致的任何索赔、损害、损失、费用、成本或责任（包括但不限于利润损失、业务中断或信息损失的任何直接或间接损害），Flex均不承担任何责任。Flex已作出努力确保信息的准确性和及时性</t>
    </r>
  </si>
  <si>
    <r>
      <rPr>
        <b/>
        <sz val="12"/>
        <rFont val="Arial"/>
        <family val="2"/>
      </rPr>
      <t>Glossary</t>
    </r>
    <r>
      <rPr>
        <sz val="12"/>
        <rFont val="Arial"/>
        <family val="2"/>
      </rPr>
      <t>:</t>
    </r>
  </si>
  <si>
    <t>[Yes 是 / No 无]</t>
  </si>
  <si>
    <t>Question 问题</t>
  </si>
  <si>
    <t>*</t>
  </si>
  <si>
    <t>Covered emissions in base year
在基准年覆盖的排放量</t>
  </si>
  <si>
    <t>Target year
目标年</t>
  </si>
  <si>
    <t>Targeted reduction % from base year
与基准年相比目标减少%</t>
  </si>
  <si>
    <t>Target Status
目标状态</t>
  </si>
  <si>
    <t>Scope(s) of your target
目标范围</t>
  </si>
  <si>
    <t>Intensity Metric
强度度量</t>
  </si>
  <si>
    <t>Intensity figure in base year 
基准年的强度数据</t>
  </si>
  <si>
    <t>Intensity figure in reporting year
报告年度的强度数据</t>
  </si>
  <si>
    <t>Expired 已过期</t>
  </si>
  <si>
    <t>Revised 修改</t>
  </si>
  <si>
    <t>Replaced 已更换</t>
  </si>
  <si>
    <t>Mandatory questions are marked with an asterisk *   标*问题为必答</t>
  </si>
  <si>
    <t>INTENSITY TARGET 强度目标</t>
  </si>
  <si>
    <r>
      <t xml:space="preserve">Covered emissions in </t>
    </r>
    <r>
      <rPr>
        <b/>
        <sz val="14"/>
        <rFont val="Century Gothic"/>
        <family val="2"/>
      </rPr>
      <t>base year</t>
    </r>
    <r>
      <rPr>
        <sz val="14"/>
        <rFont val="Century Gothic"/>
        <family val="2"/>
      </rPr>
      <t xml:space="preserve">
在基准年覆盖的排放量</t>
    </r>
  </si>
  <si>
    <r>
      <t xml:space="preserve">Businness activity metric from your </t>
    </r>
    <r>
      <rPr>
        <b/>
        <sz val="14"/>
        <rFont val="Century Gothic"/>
        <family val="2"/>
      </rPr>
      <t>base year</t>
    </r>
    <r>
      <rPr>
        <sz val="14"/>
        <rFont val="Century Gothic"/>
        <family val="2"/>
      </rPr>
      <t xml:space="preserve"> (as stablished in the denominator of the "Intensity Metric" row)
插入您的基准年的业务活动度量（如“强度度量”行所示）</t>
    </r>
  </si>
  <si>
    <t>BASE YEAR 基准年</t>
  </si>
  <si>
    <t>REPORTING YEAR 报告年</t>
  </si>
  <si>
    <t>Is your reporting year the same year you reported in the "Env Tab" of this file?
您的报告年和您在本文件Env Tab中的是同一个吗？</t>
  </si>
  <si>
    <r>
      <t xml:space="preserve">Businness activity metric from your </t>
    </r>
    <r>
      <rPr>
        <b/>
        <sz val="14"/>
        <rFont val="Century Gothic"/>
        <family val="2"/>
      </rPr>
      <t>reporting year</t>
    </r>
    <r>
      <rPr>
        <sz val="14"/>
        <rFont val="Century Gothic"/>
        <family val="2"/>
      </rPr>
      <t xml:space="preserve"> (as stablished in the denominator of the "Intensity Metric" row)
插入您的报告年的业务活动度量（如“强度度量”行所示）</t>
    </r>
  </si>
  <si>
    <t>Reporting Year
报告年</t>
  </si>
  <si>
    <t>Emissions in reporting year
在报告年覆盖的排放量</t>
  </si>
  <si>
    <t>[Drop down list]
[ 下拉选项]</t>
  </si>
  <si>
    <t>Type of answer
回复类别</t>
  </si>
  <si>
    <t>Your answer 
您的回答</t>
  </si>
  <si>
    <t>If you answered "Yes" in the previous row and filled the env template tab it will autopopulate. Otherwisse please provide this information. 如果您在前一行中回答“是”并填写env模板选项卡，它将自动填写。否则，请提供此信息。</t>
  </si>
  <si>
    <t>Covered emissions in reporting year / Business activity metic in reporting year
所覆盖的报告年度排放量 / 报告年度的业务活动指标</t>
  </si>
  <si>
    <t>Emissions allocation data [Data for you to provide]
排放分配数据 [所需提供的数据]</t>
  </si>
  <si>
    <t>Please review the Energy section at the right side of the table
---&gt;
 请查看表格右侧的能源部分</t>
  </si>
  <si>
    <t>Please input below the  % of your fuels that come from the US or Canada 
请输入以下来自美国或加拿大的燃油百分比%</t>
  </si>
  <si>
    <t>ENERGY 能源</t>
  </si>
  <si>
    <t>General info 总论</t>
  </si>
  <si>
    <r>
      <rPr>
        <b/>
        <sz val="16"/>
        <rFont val="Century Gothic"/>
        <family val="2"/>
      </rPr>
      <t>ABSOLUTE:</t>
    </r>
    <r>
      <rPr>
        <sz val="16"/>
        <rFont val="Century Gothic"/>
        <family val="2"/>
      </rPr>
      <t xml:space="preserve"> Total quantity of greenhouse gas emissions emitted
</t>
    </r>
    <r>
      <rPr>
        <b/>
        <sz val="16"/>
        <rFont val="Century Gothic"/>
        <family val="2"/>
      </rPr>
      <t xml:space="preserve">绝对目标: </t>
    </r>
    <r>
      <rPr>
        <sz val="16"/>
        <rFont val="Century Gothic"/>
        <family val="2"/>
      </rPr>
      <t>温室气体排放总量</t>
    </r>
  </si>
  <si>
    <r>
      <rPr>
        <b/>
        <sz val="16"/>
        <rFont val="Century Gothic"/>
        <family val="2"/>
      </rPr>
      <t xml:space="preserve">INTENSITY: </t>
    </r>
    <r>
      <rPr>
        <sz val="16"/>
        <rFont val="Century Gothic"/>
        <family val="2"/>
      </rPr>
      <t xml:space="preserve">Compares the emissions to some unit of economic output
</t>
    </r>
    <r>
      <rPr>
        <b/>
        <sz val="16"/>
        <rFont val="Century Gothic"/>
        <family val="2"/>
      </rPr>
      <t xml:space="preserve">强度目标: </t>
    </r>
    <r>
      <rPr>
        <sz val="16"/>
        <rFont val="Century Gothic"/>
        <family val="2"/>
      </rPr>
      <t>排放量和某种经济产出进行对比</t>
    </r>
  </si>
  <si>
    <t>Electricity 电力 (KWh)</t>
  </si>
  <si>
    <t>Data in Invoice (M3)
发票中的数据（M3）</t>
  </si>
  <si>
    <t>Data in Invoice (liters)
发票中的数据（liters）</t>
  </si>
  <si>
    <t>Renewable energry</t>
  </si>
  <si>
    <t>Direct Energy sources (SCOPE 1) 
直接能源（范围1）</t>
  </si>
  <si>
    <r>
      <t xml:space="preserve">Please input the factor in the units </t>
    </r>
    <r>
      <rPr>
        <b/>
        <sz val="11"/>
        <rFont val="Arial"/>
        <family val="2"/>
      </rPr>
      <t>[g CO2e/KWh]</t>
    </r>
    <r>
      <rPr>
        <sz val="11"/>
        <rFont val="Arial"/>
        <family val="2"/>
      </rPr>
      <t xml:space="preserve">
The emission factors are coefficients for the amounts of certain gases that are released when fuels are burned and for when electricity is generated. They do not vary per month, only per year
请输入单位为[g CO2e/KWh]的系数
排放系数是燃料燃烧和发电时释放的某些气体量的系数。它们每月不会变化，仅每年变化</t>
    </r>
  </si>
  <si>
    <r>
      <t xml:space="preserve">-This is an annual value. Please check if this is a Location-based or Market-based factor. 
</t>
    </r>
    <r>
      <rPr>
        <b/>
        <sz val="11"/>
        <rFont val="Arial"/>
        <family val="2"/>
      </rPr>
      <t xml:space="preserve">Location-based: </t>
    </r>
    <r>
      <rPr>
        <sz val="11"/>
        <rFont val="Arial"/>
        <family val="2"/>
      </rPr>
      <t xml:space="preserve">The average emission factor from the local grid you purchase your electricity from. </t>
    </r>
    <r>
      <rPr>
        <b/>
        <sz val="11"/>
        <rFont val="Arial"/>
        <family val="2"/>
      </rPr>
      <t xml:space="preserve">Market based: </t>
    </r>
    <r>
      <rPr>
        <sz val="11"/>
        <rFont val="Arial"/>
        <family val="2"/>
      </rPr>
      <t xml:space="preserve">Used for emissions not bought from the local grid, they can come from energy attribute certificates, contracts, power purchase agreements, residual mix, etc. Most mature companies report both location-based and market-based figures. For more information about electricity factors we recommend reading GHG Protocol Scope 2 Guidance (https://ghgprotocol.org/scope_2_guidance)
-这是一个年度值
-请确定这是基于区域还是基于市场的因素。
基于区域因素：从当地电网购买电力的平均排放系数。
基于市场因素：对于非当地电网购买电力的排放，它们可以来自能源属性证书、合同、购电协议等。大多数成熟企业报告了基于区域和基于市场的数据。有关电力因素的更多信息，我们建议阅读GHG协议范围2指南(https://ghgprotocol.org/scope_2_guidance)
</t>
    </r>
  </si>
  <si>
    <t>Electricity factor (gCO2e / kWh) 
电力因子（gCO2e / kWh）</t>
  </si>
  <si>
    <t>Total Output Emission Factors</t>
  </si>
  <si>
    <t>eGRID Subregion Acronym</t>
  </si>
  <si>
    <t>eGRID Subregion Name</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</si>
  <si>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</si>
  <si>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</si>
  <si>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</si>
  <si>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(lb / MWh)</t>
  </si>
  <si>
    <t>AKGD</t>
  </si>
  <si>
    <t>AKGD (ASCC Alaska Grid)</t>
  </si>
  <si>
    <t>AKMS</t>
  </si>
  <si>
    <t>AKMS (ASCC Miscellaneous)</t>
  </si>
  <si>
    <t>AZNM</t>
  </si>
  <si>
    <t>AZNM (WECC Southwest)</t>
  </si>
  <si>
    <t>CAMX</t>
  </si>
  <si>
    <t>CAMX (WECC California)</t>
  </si>
  <si>
    <t>ERCT</t>
  </si>
  <si>
    <t>ERCT (ERCOT All)</t>
  </si>
  <si>
    <t>FRCC</t>
  </si>
  <si>
    <t>FRCC (FRCC All)</t>
  </si>
  <si>
    <t>HIMS</t>
  </si>
  <si>
    <t>HIMS (HICC Miscellaneous)</t>
  </si>
  <si>
    <t>HIOA</t>
  </si>
  <si>
    <t>HIOA (HICC Oahu)</t>
  </si>
  <si>
    <t>MROE</t>
  </si>
  <si>
    <t>MROE (MRO East)</t>
  </si>
  <si>
    <t>MROW</t>
  </si>
  <si>
    <t>MROW (MRO West)</t>
  </si>
  <si>
    <t>NEWE</t>
  </si>
  <si>
    <t>NEWE (NPCC New England)</t>
  </si>
  <si>
    <t>NWPP</t>
  </si>
  <si>
    <t>NWPP (WECC Northwest)</t>
  </si>
  <si>
    <t>NYCW</t>
  </si>
  <si>
    <t>NYCW (NPCC NYC/Westchester)</t>
  </si>
  <si>
    <t>NYLI</t>
  </si>
  <si>
    <t>NYLI (NPCC Long Island)</t>
  </si>
  <si>
    <t>NYUP</t>
  </si>
  <si>
    <t>NYUP (NPCC Upstate NY)</t>
  </si>
  <si>
    <t>PRMS</t>
  </si>
  <si>
    <t>PRMS (Puerto Rico Miscellaneous)</t>
  </si>
  <si>
    <t>RFCE</t>
  </si>
  <si>
    <t>RFCE (RFC East)</t>
  </si>
  <si>
    <t>RFCM</t>
  </si>
  <si>
    <t>RFCM (RFC Michigan)</t>
  </si>
  <si>
    <t>RFCW</t>
  </si>
  <si>
    <t>RFCW (RFC West)</t>
  </si>
  <si>
    <t>RMPA</t>
  </si>
  <si>
    <t>RMPA (WECC Rockies)</t>
  </si>
  <si>
    <t>SPNO</t>
  </si>
  <si>
    <t>SPNO (SPP North)</t>
  </si>
  <si>
    <t>SPSO</t>
  </si>
  <si>
    <t>SPSO (SPP South)</t>
  </si>
  <si>
    <t>SRMV</t>
  </si>
  <si>
    <t>SRMV (SERC Mississippi Valley)</t>
  </si>
  <si>
    <t>SRMW</t>
  </si>
  <si>
    <t>SRMW (SERC Midwest)</t>
  </si>
  <si>
    <t>SRSO</t>
  </si>
  <si>
    <t>SRSO (SERC South)</t>
  </si>
  <si>
    <t>SRTV</t>
  </si>
  <si>
    <t>SRTV (SERC Tennessee Valley)</t>
  </si>
  <si>
    <t>SRVC</t>
  </si>
  <si>
    <t>SRVC (SERC Virginia/Carolina)</t>
  </si>
  <si>
    <t>US Average</t>
  </si>
  <si>
    <t>Indirect sources (SCOPE 2)
 间接能源 （范围2）</t>
  </si>
  <si>
    <t>Please provide your inputs in KWh ; Please separate decimals with dots “.” (Example: 10.00)
 请输入KWh数
请用小数点“.”分隔小数（例如：10.00）</t>
  </si>
  <si>
    <t>Please provide your inputs in M³ ; Please separate decimals with dots “.” (Example: 10.00)
 请输入M3数; 请用小数点“.”分隔小数（例如：10.00）</t>
  </si>
  <si>
    <t>Please provide your inputs in LITERS ; Please separate decimals with dots “.” (Example: 10.00)
 请输入公升数 ; 请用小数点“.”分隔小数（例如：10.00）</t>
  </si>
  <si>
    <t>Custom EF</t>
  </si>
  <si>
    <t>México</t>
  </si>
  <si>
    <t>Malaysia</t>
  </si>
  <si>
    <t xml:space="preserve">Singapore </t>
  </si>
  <si>
    <t>PR of China</t>
  </si>
  <si>
    <t>Hong Kong</t>
  </si>
  <si>
    <t>Taiwan</t>
  </si>
  <si>
    <t>India</t>
  </si>
  <si>
    <t>Custom</t>
  </si>
  <si>
    <t>TonCo2e/MWh</t>
  </si>
  <si>
    <t>kgCo2e/kWh</t>
  </si>
  <si>
    <t>Custom [lbCO2e / MWh]</t>
  </si>
  <si>
    <t>Custom [TonCO2e / MWh]</t>
  </si>
  <si>
    <t>Custom [gCO2e / kWh]</t>
  </si>
  <si>
    <t>Custom [kgCO2e / kWh]</t>
  </si>
  <si>
    <t>Custom factor</t>
  </si>
  <si>
    <t>Σ Weighted Electricity factor 加权电力系数 [gCO2e/kWh]</t>
  </si>
  <si>
    <t>Electricity factor
电力因子 (mass CO2e / energy)</t>
  </si>
  <si>
    <t>Total Scope 1 + Scope 2 CO2e Emissions
总CO2排放量</t>
  </si>
  <si>
    <t>Units</t>
  </si>
  <si>
    <t>SEMARNAT</t>
  </si>
  <si>
    <t>Tenaga Nasional Berhad (TNB)</t>
  </si>
  <si>
    <t>Tenaga Nasional Berhad (tnb.com.my)</t>
  </si>
  <si>
    <t>Energy Market Authority (EMA)</t>
  </si>
  <si>
    <t>Ministry of Ecology and Environment of the PRC</t>
  </si>
  <si>
    <t>Hong Kong Electric Company</t>
  </si>
  <si>
    <t>Bureau of Energy, Ministry of Economic Affairs</t>
  </si>
  <si>
    <t>https://www.moeaboe.gov.tw/ECW/English/home/English.aspx</t>
  </si>
  <si>
    <t>Government of India Ministry of Power Central Electricity Authority</t>
  </si>
  <si>
    <t xml:space="preserve">https://cea.nic.in/cdm-co2-baseline-database/?lang=en </t>
  </si>
  <si>
    <r>
      <t xml:space="preserve">Input this number in the </t>
    </r>
    <r>
      <rPr>
        <b/>
        <sz val="10"/>
        <color theme="0"/>
        <rFont val="Arial"/>
        <family val="2"/>
      </rPr>
      <t>Env Template</t>
    </r>
    <r>
      <rPr>
        <sz val="10"/>
        <color theme="0"/>
        <rFont val="Arial"/>
        <family val="2"/>
      </rPr>
      <t xml:space="preserve"> tab in the Electricity factor row 在“环境模板”选项卡中“电力系数”行输入此数字</t>
    </r>
  </si>
  <si>
    <t>Asia</t>
  </si>
  <si>
    <t>Europe</t>
  </si>
  <si>
    <t>Other</t>
  </si>
  <si>
    <t>Continent</t>
  </si>
  <si>
    <t>Austria</t>
  </si>
  <si>
    <t>Belgium</t>
  </si>
  <si>
    <t>Bulgaria</t>
  </si>
  <si>
    <t>Croatia</t>
  </si>
  <si>
    <t>Cyprus</t>
  </si>
  <si>
    <t>Czechia</t>
  </si>
  <si>
    <t>Denmark</t>
  </si>
  <si>
    <t>Estonia</t>
  </si>
  <si>
    <t>EU-27</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</si>
  <si>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</si>
  <si>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</si>
  <si>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</si>
  <si>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</si>
  <si>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</si>
  <si>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</si>
  <si>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</si>
  <si>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</si>
  <si>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</si>
  <si>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</si>
  <si>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</si>
  <si>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</si>
  <si>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</si>
  <si>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</si>
  <si>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</si>
  <si>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</si>
  <si>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</si>
  <si>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</si>
  <si>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</si>
  <si>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Switzerland</t>
  </si>
  <si>
    <t>Americas</t>
  </si>
  <si>
    <t>USandPuertoRico</t>
  </si>
  <si>
    <t>Canada</t>
  </si>
  <si>
    <t>Mexico</t>
  </si>
  <si>
    <t>Continents</t>
  </si>
  <si>
    <t>All countries/regions</t>
  </si>
  <si>
    <t>EF</t>
  </si>
  <si>
    <t>Australia</t>
  </si>
  <si>
    <t>New Zealand</t>
  </si>
  <si>
    <t>Kenya</t>
  </si>
  <si>
    <t>UK</t>
  </si>
  <si>
    <t>British Columbia</t>
  </si>
  <si>
    <t>Alberta</t>
  </si>
  <si>
    <t>Saskatchewan</t>
  </si>
  <si>
    <t>Manitoba</t>
  </si>
  <si>
    <t>Ontario</t>
  </si>
  <si>
    <t>Quebec</t>
  </si>
  <si>
    <t>New Brunswick</t>
  </si>
  <si>
    <t>Nova Scotia</t>
  </si>
  <si>
    <t>Prince Edward Island</t>
  </si>
  <si>
    <t>Newfoundland and Labrador</t>
  </si>
  <si>
    <t>Yukon</t>
  </si>
  <si>
    <t>Northwest Territories</t>
  </si>
  <si>
    <t>Nunavut</t>
  </si>
  <si>
    <t>Source</t>
  </si>
  <si>
    <t>Link</t>
  </si>
  <si>
    <t>https://www.eea.europa.eu/en/analysis/indicators/greenhouse-gas-emission-intensity-of-1</t>
  </si>
  <si>
    <t>中华人民共和国生态环境部 (mee.gov.cn)</t>
  </si>
  <si>
    <t>https://www.hkelectric.com/en/sustainability/sustainability-reports</t>
  </si>
  <si>
    <t>https://www.ema.gov.sg/</t>
  </si>
  <si>
    <t>SEMARNAT - Registro Nacional de Emisiones RENE</t>
  </si>
  <si>
    <t>https://www.gob.mx/semarnat/acciones-y-programas/registro-nacional-de-emisiones-rene</t>
  </si>
  <si>
    <t>Environment and Climate Change Canada</t>
  </si>
  <si>
    <t>EPA - GHG Emissions Factors Hub</t>
  </si>
  <si>
    <t>Natural Gas (MWh) 天然气（MWh）</t>
  </si>
  <si>
    <t>LP Gas (MWh) 
液化石油气 （升）</t>
  </si>
  <si>
    <t>Country / Administrative region</t>
  </si>
  <si>
    <t>New South Wales</t>
  </si>
  <si>
    <t>Australian Capital Territory</t>
  </si>
  <si>
    <t>Victoria</t>
  </si>
  <si>
    <t>Queensland</t>
  </si>
  <si>
    <t>South Australia</t>
  </si>
  <si>
    <t>Western Australia</t>
  </si>
  <si>
    <t>SWIS - South West Insterconnected System</t>
  </si>
  <si>
    <t>European Environment Agency - EEA</t>
  </si>
  <si>
    <t>EU</t>
  </si>
  <si>
    <t xml:space="preserve">Europe </t>
  </si>
  <si>
    <t>Singapore</t>
  </si>
  <si>
    <t>PR Of China</t>
  </si>
  <si>
    <t>Country / Administrative Region</t>
  </si>
  <si>
    <t>Department of Climate Change, Energy, the Environment and Water</t>
  </si>
  <si>
    <t>https://www.dcceew.gov.au/climate-change/publications/national-greenhouse-accounts-factors</t>
  </si>
  <si>
    <t>UK Domestic</t>
  </si>
  <si>
    <t>UK Industry</t>
  </si>
  <si>
    <t>UK Commercial / Public Sector</t>
  </si>
  <si>
    <t>Department of Energy Security and Net Zero - DESNZ</t>
  </si>
  <si>
    <t>https://assets.publishing.service.gov.uk/media/6567994fcc1ec5000d8eef17/data-tables-1-19.xlsx</t>
  </si>
  <si>
    <t>HK Electric Company</t>
  </si>
  <si>
    <t>Central Electricity Authority</t>
  </si>
  <si>
    <t>Energy Market Authority</t>
  </si>
  <si>
    <t>Indonesia</t>
  </si>
  <si>
    <t>Japan</t>
  </si>
  <si>
    <t>https://unfccc.int/documents/461676</t>
  </si>
  <si>
    <t>UNFCCC Harmonized IFI Default Grid Factors</t>
  </si>
  <si>
    <t>UNFCCC - IFI - IND</t>
  </si>
  <si>
    <t>UNFCCC - IFI - JP</t>
  </si>
  <si>
    <t>UNFCCC - IFI - CH</t>
  </si>
  <si>
    <t>Argentina</t>
  </si>
  <si>
    <t>Brazil</t>
  </si>
  <si>
    <t>Thai Government Ministry of Energy – Energy Policy and Planning Office (EPPO)</t>
  </si>
  <si>
    <t>https://www.eppo.go.th/index.php/en/en-energystatistics/co2-statistic</t>
  </si>
  <si>
    <t>Thailand</t>
  </si>
  <si>
    <t>https://environment.govt.nz/assets/publications/climate-change/industrial-allocation-guide-to-data-collection-2023.pdf</t>
  </si>
  <si>
    <t>Ministry for the environment</t>
  </si>
  <si>
    <t>UNFCCC - IFI - AR</t>
  </si>
  <si>
    <t>UNFCCC - IFI - BR</t>
  </si>
  <si>
    <t>PRofChina</t>
  </si>
  <si>
    <t>HongKong</t>
  </si>
  <si>
    <t>NewZealand</t>
  </si>
  <si>
    <t>Gasoline (MWh) 汽油（MWh）</t>
  </si>
  <si>
    <t>Diesel (MWh) 
柴油（MWh）</t>
  </si>
  <si>
    <t>Ethanol (MWh)
乙醇（MWh）</t>
  </si>
  <si>
    <t>Biodiesel (MWh)
生物柴油（MWh）</t>
  </si>
  <si>
    <t>Energy source and unit
能源来源及单位</t>
  </si>
  <si>
    <t>Not required</t>
  </si>
  <si>
    <r>
      <t xml:space="preserve">Renewable energy consumption (MWH)
</t>
    </r>
    <r>
      <rPr>
        <b/>
        <sz val="18"/>
        <rFont val="Arial"/>
        <family val="2"/>
      </rPr>
      <t>可再生能源消耗</t>
    </r>
  </si>
  <si>
    <r>
      <t xml:space="preserve">Non-renewable energy consumption (MWH)
</t>
    </r>
    <r>
      <rPr>
        <b/>
        <sz val="18"/>
        <rFont val="Arial"/>
        <family val="2"/>
      </rPr>
      <t>不可再生能源消耗</t>
    </r>
  </si>
  <si>
    <r>
      <t xml:space="preserve">Total energy consumption (MWH)
</t>
    </r>
    <r>
      <rPr>
        <b/>
        <sz val="18"/>
        <rFont val="Arial"/>
        <family val="2"/>
      </rPr>
      <t>能源消耗总量</t>
    </r>
  </si>
  <si>
    <t>N/A</t>
  </si>
  <si>
    <t>Country / Province / State / Region / Provider / Agency</t>
  </si>
  <si>
    <t>Country / Province / State / Region (For US see map on right) / Provider / Agency</t>
  </si>
  <si>
    <t>You can use other business activity metric that is not revenue, such as: tons of product, kilometers/miles, area, energy usage, etc.
您可以使用非收入的其他业务活动指标，例如：产品吨数、公里/英里、面积、能源使用量等。</t>
  </si>
  <si>
    <t>Electricity factor</t>
  </si>
  <si>
    <t>Electricity per region  电力 (kWh)</t>
  </si>
  <si>
    <t>Saudi Arabia</t>
  </si>
  <si>
    <t>UNFCCC - IFI - Saudi</t>
  </si>
  <si>
    <t>UNFCCC - IFI - Kenya</t>
  </si>
  <si>
    <t>SaudiArabia</t>
  </si>
  <si>
    <t>}</t>
  </si>
  <si>
    <t>Partial PPA (kWh %)</t>
  </si>
  <si>
    <t>Renewable electricity purchased (kWh) 
购买的可再生电力 (kWh)</t>
  </si>
  <si>
    <t>Non Renewable Electricity (MWh)
不可再生电力 (MWh)</t>
  </si>
  <si>
    <t>Continent
大陆</t>
  </si>
  <si>
    <t>Electricity factor's year *</t>
  </si>
  <si>
    <t>*Year the factor was published; for example, a row with the year "2024" is the factor published in 2024, for 2023 reporting data</t>
  </si>
  <si>
    <t>China</t>
  </si>
  <si>
    <t>Invoices发票</t>
  </si>
  <si>
    <t>Please enter the % in column U_x000D_
请在 U 列中输入 %</t>
  </si>
  <si>
    <t>(C7.53.1) Provide details of your absolute emissions target(s) and progress made against those targets.
（C7.53.1）请提供您的绝对排放目标和针对这些目标的进展的详情。</t>
  </si>
  <si>
    <t>Achieved &amp; Maintained 已实现并维护</t>
  </si>
  <si>
    <t>(C7.53.2) Provide details of your emissions intensity target(s) and progress made against those target(s).
（C7.53.2）请提供您的排放强度目标和针对这些目标的进展的详情。</t>
  </si>
  <si>
    <t>Please enter the % in column U
请在 U 列中输入 %</t>
  </si>
  <si>
    <t>Diesel (Liters) 
柴油（升）</t>
  </si>
  <si>
    <r>
      <t xml:space="preserve">Please enter the </t>
    </r>
    <r>
      <rPr>
        <b/>
        <sz val="11"/>
        <color theme="3"/>
        <rFont val="Arial"/>
        <family val="2"/>
      </rPr>
      <t xml:space="preserve">overall % of energy that comes from the REGION </t>
    </r>
    <r>
      <rPr>
        <sz val="11"/>
        <color theme="3"/>
        <rFont val="Arial"/>
        <family val="2"/>
      </rPr>
      <t>covered by the PPA (between 0-100%)</t>
    </r>
  </si>
  <si>
    <r>
      <t xml:space="preserve">Please enter the </t>
    </r>
    <r>
      <rPr>
        <b/>
        <sz val="11"/>
        <color theme="3"/>
        <rFont val="Arial"/>
        <family val="2"/>
      </rPr>
      <t>% of renewable energy</t>
    </r>
    <r>
      <rPr>
        <sz val="11"/>
        <color theme="3"/>
        <rFont val="Arial"/>
        <family val="2"/>
      </rPr>
      <t xml:space="preserve"> of the partial PPA  (between 0-100%)</t>
    </r>
  </si>
  <si>
    <t>SCOPE 3 - CO2 Emissions [Metric ton CO2e]
范围3-CO2排放量 [公吨CO2e]</t>
  </si>
  <si>
    <t>[Calculated] [计算]</t>
  </si>
  <si>
    <t>SCOPE 1 + SCOPE 2 - CO2 Emissions [Metric ton CO2e]
范围1 + 范围2-CO2排放量 [公吨CO2e]</t>
  </si>
  <si>
    <t>CDP 7.26 / 20.12 Emissions allocation To Flex 
目标问题: 7.26 / 20.12 向FLEX分配排放量</t>
  </si>
  <si>
    <r>
      <t>(7.26 / 20.12) Emissions in metric tons of CO</t>
    </r>
    <r>
      <rPr>
        <vertAlign val="subscript"/>
        <sz val="11"/>
        <color theme="1"/>
        <rFont val="Century Gothic"/>
        <family val="2"/>
      </rPr>
      <t>2</t>
    </r>
    <r>
      <rPr>
        <sz val="11"/>
        <color theme="1"/>
        <rFont val="Century Gothic"/>
        <family val="2"/>
      </rPr>
      <t>e
排放量（公吨CO2e）</t>
    </r>
  </si>
  <si>
    <r>
      <t>(7.26/20.12) Emissions in metric tons of CO</t>
    </r>
    <r>
      <rPr>
        <vertAlign val="subscript"/>
        <sz val="11"/>
        <color theme="1"/>
        <rFont val="Century Gothic"/>
        <family val="2"/>
      </rPr>
      <t>2</t>
    </r>
    <r>
      <rPr>
        <sz val="11"/>
        <color theme="1"/>
        <rFont val="Century Gothic"/>
        <family val="2"/>
      </rPr>
      <t>e
排放量（公吨CO2e）</t>
    </r>
  </si>
  <si>
    <t>Please make sure to select "Flex, Ltd" on the dropdown list at the beginning of the 7.26/20.12 section 
请确保在7.26/20.12 章节开头的下拉列表中选择  “Flex，Ltd”</t>
  </si>
  <si>
    <t>(7.30/ 20.15) Consumption of self-generated non fuel renewable energy 自我生产的非燃料可再生能源消耗量</t>
  </si>
  <si>
    <t>Results for :(7.30/20.15) Consumption of purchased or acquired electricity MWh  从不可再生能源购买或获得的电力消耗量 MWh</t>
  </si>
  <si>
    <t>(7.30/20.15) Report your organization’s energy consumption totals (excluding feedstocks) in MWh.
（7.30/20.15）请报告贵组织的能源消耗总量（原料除外），单位为MWh。</t>
  </si>
  <si>
    <r>
      <t xml:space="preserve">Allocated </t>
    </r>
    <r>
      <rPr>
        <b/>
        <sz val="11"/>
        <color theme="1"/>
        <rFont val="Century Gothic"/>
        <family val="2"/>
      </rPr>
      <t>scope 2</t>
    </r>
    <r>
      <rPr>
        <sz val="11"/>
        <color theme="1"/>
        <rFont val="Century Gothic"/>
        <family val="2"/>
      </rPr>
      <t xml:space="preserve"> GHG Emissions [Metric Ton CO2e] 
分配范围 2 温室气体排放量 [公吨CO2e]</t>
    </r>
  </si>
  <si>
    <r>
      <t xml:space="preserve">Allocated </t>
    </r>
    <r>
      <rPr>
        <b/>
        <sz val="11"/>
        <color theme="1"/>
        <rFont val="Century Gothic"/>
        <family val="2"/>
      </rPr>
      <t>scope 1</t>
    </r>
    <r>
      <rPr>
        <sz val="11"/>
        <color theme="1"/>
        <rFont val="Century Gothic"/>
        <family val="2"/>
      </rPr>
      <t xml:space="preserve"> GHG Emissions [Metric Ton CO2e] 
分配范围 1 温室气体排放量 [公吨CO2e]</t>
    </r>
  </si>
  <si>
    <r>
      <t xml:space="preserve">Allocated </t>
    </r>
    <r>
      <rPr>
        <b/>
        <sz val="11"/>
        <color theme="1"/>
        <rFont val="Century Gothic"/>
        <family val="2"/>
      </rPr>
      <t>scope 3</t>
    </r>
    <r>
      <rPr>
        <sz val="11"/>
        <color theme="1"/>
        <rFont val="Century Gothic"/>
        <family val="2"/>
      </rPr>
      <t xml:space="preserve"> GHG Emissions [Metric Ton CO2e] 
分配范围 3 温室气体排放量 [公吨CO2e]</t>
    </r>
  </si>
  <si>
    <t>https://www.epa.gov/egrid/summary-data</t>
  </si>
  <si>
    <t>year</t>
  </si>
  <si>
    <t>(C7.6/20.4) Gross global Scope 1 emissions (metric tons CO2e) (C7.6/20.4）全球范围1总排放量（公吨CO2当量）</t>
  </si>
  <si>
    <t>(C7.7/20.7) What were your organization's gross global Scope 2 emissions in metric tons CO2e?
（C7.7/20.7）贵组织的全球范围2排放总量是多少公吨CO2当量？</t>
  </si>
  <si>
    <r>
      <t>Notes:
*</t>
    </r>
    <r>
      <rPr>
        <b/>
        <sz val="12"/>
        <rFont val="Arial"/>
        <family val="2"/>
      </rPr>
      <t>This file is based on the following METHODOLOGIES (to be filled in the(C7.2/20.2) section of CDP questionnaire):</t>
    </r>
    <r>
      <rPr>
        <sz val="12"/>
        <rFont val="Arial"/>
        <family val="2"/>
      </rPr>
      <t xml:space="preserve">
-Greenhouse Gas Protocol: Scope 2 Guidance (An amendment to the GHG Protocol corporate Standard)
-The Greenhouse Gas Protocol: A Corporate Accounting and Reporting Standard (Revised Edition)
-The Greenhouse Gas Protocol: Scope 2 Guidance
</t>
    </r>
    <r>
      <rPr>
        <b/>
        <sz val="12"/>
        <rFont val="Arial"/>
        <family val="2"/>
      </rPr>
      <t xml:space="preserve">备注：
*本文件基于以下方法（填写在CDP问卷的（C7.2）部分）：
</t>
    </r>
    <r>
      <rPr>
        <sz val="12"/>
        <rFont val="Arial"/>
        <family val="2"/>
      </rPr>
      <t xml:space="preserve">
-温室气体协议：范围2指南（温室气体协议公司标准修正案）
-温室气体议定书：企业会计和报告标准（修订版）
-温室气体议定书：范围2指南
</t>
    </r>
  </si>
  <si>
    <t>https://www.canada.ca/en/environment-climate-change/services/climate-change/pricing-pollution-how-it-will-work/output-based-pricing-system/federal-greenhouse-gas-offset-system/emission-factors-reference-values.html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</si>
</sst>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quot;$&quot;* #,##0_);_(&quot;$&quot;* \(#,##0\);_(&quot;$&quot;* &quot;-&quot;_);_(@_)"/>
    <numFmt numFmtId="165" formatCode="_(&quot;$&quot;* #,##0.00_);_(&quot;$&quot;* \(#,##0.00\);_(&quot;$&quot;* &quot;-&quot;??_);_(@_)"/>
    <numFmt numFmtId="166" formatCode="_(* #,##0.00_);_(* \(#,##0.00\);_(* &quot;-&quot;??_);_(@_)"/>
    <numFmt numFmtId="167" formatCode="0.00_)"/>
    <numFmt numFmtId="168" formatCode="[$-F800]dddd\,\ mmmm\ dd\,\ yyyy"/>
    <numFmt numFmtId="169" formatCode="_-* #,##0_-;\-* #,##0_-;_-* &quot;-&quot;??_-;_-@_-"/>
    <numFmt numFmtId="170" formatCode="0.0000"/>
    <numFmt numFmtId="171" formatCode="0.000000000"/>
    <numFmt numFmtId="172" formatCode="0.000"/>
    <numFmt numFmtId="173" formatCode="#,##0.000"/>
    <numFmt numFmtId="174" formatCode="_(* #,##0.000_);_(* \(#,##0.000\);_(* &quot;-&quot;??_);_(@_)"/>
  </numFmts>
  <fonts count="116" x14ac:knownFonts="1">
    <font>
      <sz val="10"/>
      <name val="Arial"/>
      <family val="2"/>
    </font>
    <font>
      <sz val="11"/>
      <color theme="1"/>
      <name val="Calibri"/>
      <family val="2"/>
      <scheme val="minor"/>
    </font>
    <font>
      <sz val="11"/>
      <color theme="1"/>
      <name val="Calibri"/>
      <family val="2"/>
      <scheme val="minor"/>
    </font>
    <font>
      <sz val="11"/>
      <color theme="1"/>
      <name val="Century Gothic"/>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color indexed="0"/>
      <name val="MS Sans Serif"/>
      <family val="2"/>
    </font>
    <font>
      <b/>
      <sz val="12"/>
      <name val="Arial"/>
      <family val="2"/>
    </font>
    <font>
      <b/>
      <i/>
      <sz val="16"/>
      <name val="Helv"/>
    </font>
    <font>
      <sz val="12"/>
      <name val="Arial"/>
      <family val="2"/>
    </font>
    <font>
      <sz val="10"/>
      <name val="Courier"/>
      <family val="3"/>
    </font>
    <font>
      <sz val="10"/>
      <color theme="1"/>
      <name val="Arial"/>
      <family val="2"/>
    </font>
    <font>
      <b/>
      <sz val="10"/>
      <name val="Arial"/>
      <family val="2"/>
    </font>
    <font>
      <sz val="10"/>
      <color theme="0"/>
      <name val="Arial"/>
      <family val="2"/>
    </font>
    <font>
      <b/>
      <sz val="18"/>
      <color theme="0"/>
      <name val="Arial"/>
      <family val="2"/>
    </font>
    <font>
      <b/>
      <sz val="11"/>
      <color theme="1"/>
      <name val="Arial"/>
      <family val="2"/>
    </font>
    <font>
      <b/>
      <sz val="10"/>
      <color theme="2"/>
      <name val="Arial"/>
      <family val="2"/>
    </font>
    <font>
      <sz val="11"/>
      <name val="Arial"/>
      <family val="2"/>
    </font>
    <font>
      <b/>
      <sz val="11"/>
      <color theme="0"/>
      <name val="Arial"/>
      <family val="2"/>
    </font>
    <font>
      <sz val="11"/>
      <color theme="1"/>
      <name val="Arial"/>
      <family val="2"/>
    </font>
    <font>
      <sz val="11"/>
      <color theme="3"/>
      <name val="Arial"/>
      <family val="2"/>
    </font>
    <font>
      <b/>
      <sz val="9"/>
      <color indexed="81"/>
      <name val="Tahoma"/>
      <family val="2"/>
    </font>
    <font>
      <sz val="9"/>
      <color indexed="81"/>
      <name val="Tahoma"/>
      <family val="2"/>
    </font>
    <font>
      <b/>
      <sz val="11"/>
      <color theme="3"/>
      <name val="Calibri"/>
      <family val="2"/>
      <scheme val="minor"/>
    </font>
    <font>
      <b/>
      <sz val="11"/>
      <color theme="0"/>
      <name val="Calibri"/>
      <family val="2"/>
      <scheme val="minor"/>
    </font>
    <font>
      <b/>
      <sz val="12"/>
      <color theme="0"/>
      <name val="Calibri"/>
      <family val="2"/>
      <scheme val="minor"/>
    </font>
    <font>
      <b/>
      <sz val="11"/>
      <name val="Calibri"/>
      <family val="2"/>
      <scheme val="minor"/>
    </font>
    <font>
      <sz val="11"/>
      <name val="Calibri"/>
      <family val="2"/>
      <scheme val="minor"/>
    </font>
    <font>
      <b/>
      <sz val="11"/>
      <color theme="1"/>
      <name val="Calibri"/>
      <family val="2"/>
      <scheme val="minor"/>
    </font>
    <font>
      <sz val="11"/>
      <color rgb="FFFF0000"/>
      <name val="Calibri"/>
      <family val="2"/>
      <scheme val="minor"/>
    </font>
    <font>
      <u/>
      <sz val="10"/>
      <color theme="10"/>
      <name val="Arial"/>
      <family val="2"/>
    </font>
    <font>
      <sz val="14"/>
      <name val="Arial"/>
      <family val="2"/>
    </font>
    <font>
      <u/>
      <sz val="11"/>
      <color theme="10"/>
      <name val="Arial"/>
      <family val="2"/>
    </font>
    <font>
      <b/>
      <sz val="13"/>
      <color theme="0"/>
      <name val="Calibri"/>
      <family val="2"/>
      <scheme val="minor"/>
    </font>
    <font>
      <b/>
      <sz val="11"/>
      <color rgb="FFFFFFFF"/>
      <name val="Century Gothic"/>
      <family val="2"/>
    </font>
    <font>
      <sz val="11"/>
      <name val="Century Gothic"/>
      <family val="2"/>
    </font>
    <font>
      <sz val="10"/>
      <name val="Century Gothic"/>
      <family val="2"/>
    </font>
    <font>
      <sz val="10"/>
      <color rgb="FFFFFFFF"/>
      <name val="Century Gothic"/>
      <family val="2"/>
    </font>
    <font>
      <b/>
      <sz val="16"/>
      <color theme="0"/>
      <name val="Century Gothic"/>
      <family val="2"/>
    </font>
    <font>
      <sz val="11"/>
      <color theme="1"/>
      <name val="Century Gothic"/>
      <family val="2"/>
    </font>
    <font>
      <b/>
      <sz val="11"/>
      <color theme="1"/>
      <name val="Century Gothic"/>
      <family val="2"/>
    </font>
    <font>
      <b/>
      <sz val="10"/>
      <color theme="0"/>
      <name val="Century Gothic"/>
      <family val="2"/>
    </font>
    <font>
      <vertAlign val="subscript"/>
      <sz val="11"/>
      <color theme="1"/>
      <name val="Century Gothic"/>
      <family val="2"/>
    </font>
    <font>
      <b/>
      <sz val="10"/>
      <name val="Century Gothic"/>
      <family val="2"/>
    </font>
    <font>
      <sz val="12"/>
      <color rgb="FF000000"/>
      <name val="Century Gothic"/>
      <family val="2"/>
    </font>
    <font>
      <i/>
      <sz val="11"/>
      <color theme="1"/>
      <name val="Arial"/>
      <family val="2"/>
    </font>
    <font>
      <sz val="12"/>
      <color theme="3"/>
      <name val="Arial"/>
      <family val="2"/>
    </font>
    <font>
      <sz val="12"/>
      <color theme="1"/>
      <name val="Arial"/>
      <family val="2"/>
    </font>
    <font>
      <b/>
      <sz val="16"/>
      <color theme="0"/>
      <name val="Arial"/>
      <family val="2"/>
    </font>
    <font>
      <b/>
      <sz val="14"/>
      <name val="Arial"/>
      <family val="2"/>
    </font>
    <font>
      <sz val="18"/>
      <color theme="1"/>
      <name val="Arial"/>
      <family val="2"/>
    </font>
    <font>
      <b/>
      <sz val="14"/>
      <color theme="0"/>
      <name val="Arial"/>
      <family val="2"/>
    </font>
    <font>
      <b/>
      <sz val="12"/>
      <color theme="1"/>
      <name val="Arial"/>
      <family val="2"/>
    </font>
    <font>
      <b/>
      <sz val="8"/>
      <color theme="0"/>
      <name val="Century Gothic"/>
      <family val="2"/>
    </font>
    <font>
      <b/>
      <sz val="16"/>
      <color theme="1"/>
      <name val="Arial"/>
      <family val="2"/>
    </font>
    <font>
      <b/>
      <sz val="14"/>
      <name val="Century Gothic"/>
      <family val="2"/>
    </font>
    <font>
      <b/>
      <sz val="14"/>
      <color theme="0"/>
      <name val="Century Gothic"/>
      <family val="2"/>
    </font>
    <font>
      <b/>
      <sz val="18"/>
      <color theme="0"/>
      <name val="Century Gothic"/>
      <family val="2"/>
    </font>
    <font>
      <sz val="14"/>
      <color theme="0"/>
      <name val="Century Gothic"/>
      <family val="2"/>
    </font>
    <font>
      <sz val="14"/>
      <color theme="1"/>
      <name val="Arial"/>
      <family val="2"/>
    </font>
    <font>
      <sz val="14"/>
      <name val="Century Gothic"/>
      <family val="2"/>
    </font>
    <font>
      <sz val="16"/>
      <name val="Century Gothic"/>
      <family val="2"/>
    </font>
    <font>
      <b/>
      <sz val="16"/>
      <name val="Century Gothic"/>
      <family val="2"/>
    </font>
    <font>
      <b/>
      <sz val="12"/>
      <color theme="0"/>
      <name val="Arial"/>
      <family val="2"/>
    </font>
    <font>
      <sz val="12"/>
      <color rgb="FF000000"/>
      <name val="Arial"/>
      <family val="2"/>
    </font>
    <font>
      <b/>
      <sz val="14"/>
      <color theme="2"/>
      <name val="Arial"/>
      <family val="2"/>
    </font>
    <font>
      <b/>
      <sz val="11"/>
      <name val="Arial"/>
      <family val="2"/>
    </font>
    <font>
      <sz val="12"/>
      <name val="Segoe UI"/>
      <family val="2"/>
    </font>
    <font>
      <b/>
      <sz val="14"/>
      <color rgb="FF000000"/>
      <name val="Arial"/>
      <family val="2"/>
    </font>
    <font>
      <b/>
      <vertAlign val="subscript"/>
      <sz val="10"/>
      <name val="Arial"/>
      <family val="2"/>
    </font>
    <font>
      <sz val="10"/>
      <color rgb="FF0070C0"/>
      <name val="Arial"/>
      <family val="2"/>
    </font>
    <font>
      <b/>
      <sz val="10"/>
      <color rgb="FFFFFFFF"/>
      <name val="Century Gothic"/>
      <family val="2"/>
    </font>
    <font>
      <b/>
      <sz val="12"/>
      <color rgb="FF6A9A00"/>
      <name val="Arial"/>
      <family val="2"/>
    </font>
    <font>
      <b/>
      <sz val="10"/>
      <color rgb="FF00B050"/>
      <name val="Century Gothic"/>
      <family val="2"/>
    </font>
    <font>
      <b/>
      <sz val="10"/>
      <color theme="1"/>
      <name val="Century Gothic"/>
      <family val="2"/>
    </font>
    <font>
      <sz val="10"/>
      <color rgb="FF333333"/>
      <name val="Century Gothic"/>
      <family val="2"/>
    </font>
    <font>
      <b/>
      <sz val="16"/>
      <name val="Arial"/>
      <family val="2"/>
    </font>
    <font>
      <b/>
      <sz val="12"/>
      <color rgb="FFFFFFFF"/>
      <name val="Century Gothic"/>
      <family val="2"/>
    </font>
    <font>
      <b/>
      <sz val="14"/>
      <color theme="1"/>
      <name val="Arial"/>
      <family val="2"/>
    </font>
    <font>
      <b/>
      <sz val="11"/>
      <color theme="0"/>
      <name val="Century Gothic"/>
      <family val="2"/>
    </font>
    <font>
      <u/>
      <sz val="11"/>
      <color theme="10"/>
      <name val="Calibri"/>
      <family val="2"/>
      <scheme val="minor"/>
    </font>
    <font>
      <b/>
      <u/>
      <sz val="11"/>
      <color theme="10"/>
      <name val="Century Gothic"/>
      <family val="2"/>
    </font>
    <font>
      <b/>
      <u/>
      <sz val="11"/>
      <color theme="10"/>
      <name val="Calibri"/>
      <family val="2"/>
      <scheme val="minor"/>
    </font>
    <font>
      <b/>
      <sz val="26"/>
      <color theme="1"/>
      <name val="Arial"/>
      <family val="2"/>
    </font>
    <font>
      <b/>
      <sz val="10"/>
      <color theme="0"/>
      <name val="Arial"/>
      <family val="2"/>
    </font>
    <font>
      <b/>
      <sz val="18"/>
      <name val="Arial"/>
      <family val="2"/>
    </font>
    <font>
      <b/>
      <sz val="20"/>
      <color theme="1"/>
      <name val="Arial"/>
      <family val="2"/>
    </font>
    <font>
      <b/>
      <sz val="10"/>
      <color theme="6"/>
      <name val="Arial"/>
      <family val="2"/>
    </font>
    <font>
      <sz val="10"/>
      <color theme="6"/>
      <name val="Arial"/>
      <family val="2"/>
    </font>
    <font>
      <sz val="10"/>
      <color rgb="FFFFFF00"/>
      <name val="Arial"/>
      <family val="2"/>
    </font>
    <font>
      <b/>
      <sz val="10"/>
      <color rgb="FFE9F8FD"/>
      <name val="Arial"/>
      <family val="2"/>
    </font>
    <font>
      <sz val="10"/>
      <color rgb="FFE9F8FD"/>
      <name val="Arial"/>
      <family val="2"/>
    </font>
    <font>
      <b/>
      <sz val="18"/>
      <color theme="1"/>
      <name val="Arial"/>
      <family val="2"/>
    </font>
    <font>
      <sz val="10"/>
      <color theme="0" tint="-0.14999847407452621"/>
      <name val="Century Gothic"/>
      <family val="2"/>
    </font>
    <font>
      <sz val="10"/>
      <color theme="0" tint="-0.14999847407452621"/>
      <name val="Arial"/>
      <family val="2"/>
    </font>
    <font>
      <b/>
      <i/>
      <sz val="20"/>
      <color theme="1"/>
      <name val="Arial"/>
      <family val="2"/>
    </font>
    <font>
      <sz val="10"/>
      <color rgb="FFE4E4E4"/>
      <name val="Century Gothic"/>
      <family val="2"/>
    </font>
    <font>
      <b/>
      <sz val="10"/>
      <color rgb="FFE4E4E4"/>
      <name val="Century Gothic"/>
      <family val="2"/>
    </font>
    <font>
      <b/>
      <sz val="12"/>
      <color rgb="FF000000"/>
      <name val="Arial"/>
      <family val="2"/>
    </font>
    <font>
      <sz val="12"/>
      <color theme="0" tint="-0.14999847407452621"/>
      <name val="Arial"/>
      <family val="2"/>
    </font>
    <font>
      <b/>
      <sz val="8"/>
      <color rgb="FF82246F"/>
      <name val="Arial"/>
      <family val="2"/>
    </font>
    <font>
      <sz val="10"/>
      <color theme="0" tint="-4.9989318521683403E-2"/>
      <name val="Arial"/>
      <family val="2"/>
    </font>
    <font>
      <sz val="11"/>
      <color theme="3" tint="0.79998168889431442"/>
      <name val="Arial"/>
      <family val="2"/>
    </font>
    <font>
      <sz val="12"/>
      <color theme="3" tint="0.79998168889431442"/>
      <name val="Arial"/>
      <family val="2"/>
    </font>
    <font>
      <sz val="10"/>
      <color rgb="FFFF0000"/>
      <name val="Arial"/>
      <family val="2"/>
    </font>
    <font>
      <sz val="10"/>
      <color rgb="FFFF0000"/>
      <name val="Century Gothic"/>
      <family val="2"/>
    </font>
    <font>
      <sz val="16"/>
      <color theme="1"/>
      <name val="Arial"/>
      <family val="2"/>
    </font>
    <font>
      <b/>
      <sz val="11"/>
      <color theme="3"/>
      <name val="Arial"/>
      <family val="2"/>
    </font>
    <font>
      <b/>
      <u/>
      <sz val="10"/>
      <color theme="10"/>
      <name val="Arial"/>
      <family val="2"/>
    </font>
  </fonts>
  <fills count="4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4"/>
      </patternFill>
    </fill>
    <fill>
      <patternFill patternType="solid">
        <fgColor theme="4" tint="0.79998168889431442"/>
        <bgColor indexed="65"/>
      </patternFill>
    </fill>
    <fill>
      <patternFill patternType="solid">
        <fgColor rgb="FF000000"/>
        <bgColor indexed="64"/>
      </patternFill>
    </fill>
    <fill>
      <patternFill patternType="solid">
        <fgColor theme="7"/>
        <bgColor indexed="64"/>
      </patternFill>
    </fill>
    <fill>
      <patternFill patternType="solid">
        <fgColor rgb="FF6A9A00"/>
        <bgColor indexed="64"/>
      </patternFill>
    </fill>
    <fill>
      <patternFill patternType="solid">
        <fgColor rgb="FFF3FFD9"/>
        <bgColor indexed="64"/>
      </patternFill>
    </fill>
    <fill>
      <patternFill patternType="solid">
        <fgColor theme="3"/>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theme="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005386"/>
        <bgColor indexed="64"/>
      </patternFill>
    </fill>
    <fill>
      <patternFill patternType="solid">
        <fgColor rgb="FFE7E9ED"/>
        <bgColor indexed="64"/>
      </patternFill>
    </fill>
    <fill>
      <patternFill patternType="solid">
        <fgColor rgb="FF00B0F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1"/>
        <bgColor indexed="64"/>
      </patternFill>
    </fill>
    <fill>
      <patternFill patternType="solid">
        <fgColor rgb="FF006432"/>
        <bgColor indexed="64"/>
      </patternFill>
    </fill>
    <fill>
      <patternFill patternType="solid">
        <fgColor rgb="FF82BC00"/>
        <bgColor indexed="64"/>
      </patternFill>
    </fill>
    <fill>
      <patternFill patternType="solid">
        <fgColor rgb="FF009A4D"/>
        <bgColor indexed="64"/>
      </patternFill>
    </fill>
    <fill>
      <patternFill patternType="solid">
        <fgColor rgb="FFEBFFBD"/>
        <bgColor indexed="64"/>
      </patternFill>
    </fill>
    <fill>
      <patternFill patternType="solid">
        <fgColor rgb="FFD5FFEA"/>
        <bgColor indexed="64"/>
      </patternFill>
    </fill>
    <fill>
      <patternFill patternType="solid">
        <fgColor theme="0"/>
        <bgColor indexed="64"/>
      </patternFill>
    </fill>
    <fill>
      <patternFill patternType="solid">
        <fgColor theme="7" tint="0.79998168889431442"/>
        <bgColor indexed="64"/>
      </patternFill>
    </fill>
    <fill>
      <patternFill patternType="solid">
        <fgColor theme="1" tint="-0.249977111117893"/>
        <bgColor indexed="64"/>
      </patternFill>
    </fill>
    <fill>
      <patternFill patternType="solid">
        <fgColor theme="7" tint="0.59999389629810485"/>
        <bgColor indexed="64"/>
      </patternFill>
    </fill>
    <fill>
      <patternFill patternType="solid">
        <fgColor rgb="FF9BEC4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rgb="FF00B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E9F8FD"/>
        <bgColor indexed="64"/>
      </patternFill>
    </fill>
    <fill>
      <patternFill patternType="solid">
        <fgColor rgb="FFFFFEE1"/>
        <bgColor indexed="64"/>
      </patternFill>
    </fill>
    <fill>
      <patternFill patternType="solid">
        <fgColor indexed="9"/>
        <bgColor indexed="64"/>
      </patternFill>
    </fill>
    <fill>
      <patternFill patternType="solid">
        <fgColor rgb="FFBA257D"/>
        <bgColor indexed="64"/>
      </patternFill>
    </fill>
    <fill>
      <patternFill patternType="solid">
        <fgColor theme="2" tint="-4.9989318521683403E-2"/>
        <bgColor indexed="64"/>
      </patternFill>
    </fill>
    <fill>
      <patternFill patternType="solid">
        <fgColor theme="2" tint="-0.14999847407452621"/>
        <bgColor indexed="64"/>
      </patternFill>
    </fill>
    <fill>
      <patternFill patternType="solid">
        <fgColor rgb="FF3366FF"/>
        <bgColor indexed="64"/>
      </patternFill>
    </fill>
    <fill>
      <patternFill patternType="solid">
        <fgColor theme="9" tint="-0.249977111117893"/>
        <bgColor indexed="64"/>
      </patternFill>
    </fill>
    <fill>
      <patternFill patternType="solid">
        <fgColor theme="0" tint="-4.9989318521683403E-2"/>
        <bgColor indexed="64"/>
      </patternFill>
    </fill>
  </fills>
  <borders count="1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tted">
        <color rgb="FF6A9A00"/>
      </left>
      <right style="dotted">
        <color rgb="FF6A9A00"/>
      </right>
      <top/>
      <bottom style="dotted">
        <color rgb="FF6A9A00"/>
      </bottom>
      <diagonal/>
    </border>
    <border>
      <left/>
      <right/>
      <top style="thick">
        <color rgb="FF6A9A00"/>
      </top>
      <bottom/>
      <diagonal/>
    </border>
    <border>
      <left/>
      <right/>
      <top style="thin">
        <color theme="0" tint="-0.249977111117893"/>
      </top>
      <bottom style="thin">
        <color theme="0" tint="-0.249977111117893"/>
      </bottom>
      <diagonal/>
    </border>
    <border>
      <left/>
      <right/>
      <top/>
      <bottom style="thin">
        <color theme="0" tint="-0.249977111117893"/>
      </bottom>
      <diagonal/>
    </border>
    <border>
      <left style="dotted">
        <color rgb="FF6A9A00"/>
      </left>
      <right style="dotted">
        <color rgb="FF6A9A00"/>
      </right>
      <top/>
      <bottom style="thin">
        <color theme="0" tint="-0.24997711111789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style="thin">
        <color theme="0"/>
      </bottom>
      <diagonal/>
    </border>
    <border>
      <left style="medium">
        <color theme="9"/>
      </left>
      <right style="medium">
        <color theme="9"/>
      </right>
      <top style="medium">
        <color theme="9"/>
      </top>
      <bottom style="medium">
        <color theme="9"/>
      </bottom>
      <diagonal/>
    </border>
    <border>
      <left style="medium">
        <color theme="8"/>
      </left>
      <right style="medium">
        <color theme="8"/>
      </right>
      <top style="medium">
        <color theme="8"/>
      </top>
      <bottom style="medium">
        <color theme="8"/>
      </bottom>
      <diagonal/>
    </border>
    <border>
      <left style="medium">
        <color theme="6"/>
      </left>
      <right style="medium">
        <color theme="6"/>
      </right>
      <top style="medium">
        <color theme="6"/>
      </top>
      <bottom style="medium">
        <color theme="6"/>
      </bottom>
      <diagonal/>
    </border>
    <border>
      <left style="medium">
        <color theme="5"/>
      </left>
      <right style="medium">
        <color theme="5"/>
      </right>
      <top style="medium">
        <color theme="5"/>
      </top>
      <bottom style="medium">
        <color theme="5"/>
      </bottom>
      <diagonal/>
    </border>
    <border>
      <left/>
      <right/>
      <top/>
      <bottom style="medium">
        <color rgb="FF6A9A00"/>
      </bottom>
      <diagonal/>
    </border>
    <border>
      <left/>
      <right/>
      <top style="thin">
        <color theme="0" tint="-0.249977111117893"/>
      </top>
      <bottom style="medium">
        <color rgb="FF6A9A00"/>
      </bottom>
      <diagonal/>
    </border>
    <border>
      <left/>
      <right style="dotted">
        <color rgb="FF6A9A00"/>
      </right>
      <top/>
      <bottom/>
      <diagonal/>
    </border>
    <border>
      <left style="dotted">
        <color rgb="FF6A9A00"/>
      </left>
      <right style="dotted">
        <color rgb="FF6A9A00"/>
      </right>
      <top/>
      <bottom/>
      <diagonal/>
    </border>
    <border>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style="dotted">
        <color rgb="FF6A9A00"/>
      </bottom>
      <diagonal/>
    </border>
    <border>
      <left style="dotted">
        <color rgb="FF6A9A00"/>
      </left>
      <right style="dotted">
        <color rgb="FF6A9A00"/>
      </right>
      <top style="dotted">
        <color rgb="FF6A9A00"/>
      </top>
      <bottom/>
      <diagonal/>
    </border>
    <border>
      <left/>
      <right style="dotted">
        <color rgb="FF6A9A00"/>
      </right>
      <top style="dotted">
        <color rgb="FF6A9A00"/>
      </top>
      <bottom/>
      <diagonal/>
    </border>
    <border>
      <left/>
      <right style="dashed">
        <color rgb="FF6A9A00"/>
      </right>
      <top style="thin">
        <color theme="0" tint="-0.249977111117893"/>
      </top>
      <bottom style="thin">
        <color theme="0" tint="-0.249977111117893"/>
      </bottom>
      <diagonal/>
    </border>
    <border>
      <left/>
      <right style="dashed">
        <color rgb="FF6A9A00"/>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right style="thin">
        <color theme="0" tint="-0.249977111117893"/>
      </right>
      <top/>
      <bottom/>
      <diagonal/>
    </border>
    <border>
      <left style="medium">
        <color theme="7"/>
      </left>
      <right style="medium">
        <color theme="7"/>
      </right>
      <top style="medium">
        <color theme="7"/>
      </top>
      <bottom style="medium">
        <color theme="7"/>
      </bottom>
      <diagonal/>
    </border>
    <border>
      <left style="thin">
        <color theme="0"/>
      </left>
      <right/>
      <top style="thin">
        <color theme="0"/>
      </top>
      <bottom style="thin">
        <color theme="0"/>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left>
      <right/>
      <top/>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medium">
        <color rgb="FFFFFFFF"/>
      </left>
      <right style="medium">
        <color rgb="FFFFFFFF"/>
      </right>
      <top style="medium">
        <color rgb="FFFFFFFF"/>
      </top>
      <bottom style="thick">
        <color rgb="FFFFFF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rgb="FF00B050"/>
      </left>
      <right style="thin">
        <color theme="0" tint="-0.249977111117893"/>
      </right>
      <top style="thin">
        <color rgb="FF00B050"/>
      </top>
      <bottom style="thin">
        <color theme="0" tint="-0.249977111117893"/>
      </bottom>
      <diagonal/>
    </border>
    <border>
      <left style="thin">
        <color theme="0" tint="-0.249977111117893"/>
      </left>
      <right style="thin">
        <color theme="0" tint="-0.249977111117893"/>
      </right>
      <top style="thin">
        <color rgb="FF00B050"/>
      </top>
      <bottom style="thin">
        <color theme="0" tint="-0.249977111117893"/>
      </bottom>
      <diagonal/>
    </border>
    <border>
      <left/>
      <right style="dashed">
        <color rgb="FF6A9A00"/>
      </right>
      <top style="thin">
        <color rgb="FF00B050"/>
      </top>
      <bottom/>
      <diagonal/>
    </border>
    <border>
      <left style="thin">
        <color rgb="FF00B050"/>
      </left>
      <right style="thin">
        <color theme="0" tint="-0.249977111117893"/>
      </right>
      <top style="thin">
        <color theme="0" tint="-0.249977111117893"/>
      </top>
      <bottom style="thin">
        <color rgb="FF00B050"/>
      </bottom>
      <diagonal/>
    </border>
    <border>
      <left style="thin">
        <color theme="0" tint="-0.249977111117893"/>
      </left>
      <right style="thin">
        <color theme="0" tint="-0.249977111117893"/>
      </right>
      <top/>
      <bottom style="thin">
        <color rgb="FF00B050"/>
      </bottom>
      <diagonal/>
    </border>
    <border>
      <left/>
      <right/>
      <top style="thin">
        <color theme="0" tint="-0.249977111117893"/>
      </top>
      <bottom style="thin">
        <color rgb="FF00B050"/>
      </bottom>
      <diagonal/>
    </border>
    <border>
      <left style="dotted">
        <color rgb="FF6A9A00"/>
      </left>
      <right style="dotted">
        <color rgb="FF6A9A00"/>
      </right>
      <top/>
      <bottom style="thin">
        <color rgb="FF00B050"/>
      </bottom>
      <diagonal/>
    </border>
    <border>
      <left style="dotted">
        <color rgb="FF6A9A00"/>
      </left>
      <right style="dotted">
        <color rgb="FF6A9A00"/>
      </right>
      <top style="thin">
        <color theme="0" tint="-0.249977111117893"/>
      </top>
      <bottom style="thin">
        <color rgb="FF00B050"/>
      </bottom>
      <diagonal/>
    </border>
    <border>
      <left style="dotted">
        <color rgb="FF6A9A00"/>
      </left>
      <right style="dashed">
        <color rgb="FF6A9A00"/>
      </right>
      <top/>
      <bottom style="thin">
        <color rgb="FF00B050"/>
      </bottom>
      <diagonal/>
    </border>
    <border>
      <left/>
      <right/>
      <top/>
      <bottom style="thin">
        <color rgb="FF00B050"/>
      </bottom>
      <diagonal/>
    </border>
    <border>
      <left style="medium">
        <color auto="1"/>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thin">
        <color auto="1"/>
      </left>
      <right style="medium">
        <color auto="1"/>
      </right>
      <top style="thin">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theme="0" tint="-0.249977111117893"/>
      </right>
      <top/>
      <bottom style="thin">
        <color theme="0" tint="-0.249977111117893"/>
      </bottom>
      <diagonal/>
    </border>
    <border>
      <left style="dashed">
        <color rgb="FF6A9A00"/>
      </left>
      <right style="dashed">
        <color rgb="FF6A9A00"/>
      </right>
      <top/>
      <bottom style="thin">
        <color theme="0" tint="-0.249977111117893"/>
      </bottom>
      <diagonal/>
    </border>
    <border>
      <left/>
      <right/>
      <top/>
      <bottom style="thin">
        <color theme="0"/>
      </bottom>
      <diagonal/>
    </border>
    <border>
      <left/>
      <right style="thin">
        <color theme="0"/>
      </right>
      <top/>
      <bottom style="thin">
        <color theme="0"/>
      </bottom>
      <diagonal/>
    </border>
    <border>
      <left style="medium">
        <color rgb="FFFFFFFF"/>
      </left>
      <right/>
      <top style="medium">
        <color rgb="FFFFFFFF"/>
      </top>
      <bottom style="medium">
        <color rgb="FFFFFFFF"/>
      </bottom>
      <diagonal/>
    </border>
    <border>
      <left/>
      <right style="medium">
        <color rgb="FFFFFFFF"/>
      </right>
      <top style="medium">
        <color rgb="FFFFFFFF"/>
      </top>
      <bottom style="medium">
        <color rgb="FFFFFFFF"/>
      </bottom>
      <diagonal/>
    </border>
    <border>
      <left style="thick">
        <color rgb="FFBA257D"/>
      </left>
      <right/>
      <top style="thick">
        <color rgb="FFBA257D"/>
      </top>
      <bottom/>
      <diagonal/>
    </border>
    <border>
      <left/>
      <right/>
      <top style="thick">
        <color rgb="FFBA257D"/>
      </top>
      <bottom/>
      <diagonal/>
    </border>
    <border>
      <left/>
      <right style="thick">
        <color rgb="FFBA257D"/>
      </right>
      <top style="thick">
        <color rgb="FFBA257D"/>
      </top>
      <bottom/>
      <diagonal/>
    </border>
    <border>
      <left style="thick">
        <color rgb="FFBA257D"/>
      </left>
      <right/>
      <top/>
      <bottom style="thick">
        <color rgb="FFBA257D"/>
      </bottom>
      <diagonal/>
    </border>
    <border>
      <left/>
      <right/>
      <top/>
      <bottom style="thick">
        <color rgb="FFBA257D"/>
      </bottom>
      <diagonal/>
    </border>
    <border>
      <left/>
      <right style="thick">
        <color rgb="FFBA257D"/>
      </right>
      <top/>
      <bottom style="thick">
        <color rgb="FFBA257D"/>
      </bottom>
      <diagonal/>
    </border>
    <border>
      <left/>
      <right/>
      <top style="dotted">
        <color rgb="FF6A9A00"/>
      </top>
      <bottom/>
      <diagonal/>
    </border>
    <border>
      <left/>
      <right style="thin">
        <color indexed="64"/>
      </right>
      <top style="thin">
        <color indexed="64"/>
      </top>
      <bottom/>
      <diagonal/>
    </border>
    <border>
      <left/>
      <right/>
      <top style="thin">
        <color theme="0" tint="-0.249977111117893"/>
      </top>
      <bottom/>
      <diagonal/>
    </border>
    <border>
      <left/>
      <right/>
      <top style="thin">
        <color indexed="64"/>
      </top>
      <bottom/>
      <diagonal/>
    </border>
    <border>
      <left style="dotted">
        <color rgb="FF6A9A00"/>
      </left>
      <right/>
      <top/>
      <bottom style="thin">
        <color theme="0" tint="-0.249977111117893"/>
      </bottom>
      <diagonal/>
    </border>
    <border>
      <left/>
      <right/>
      <top/>
      <bottom style="thin">
        <color indexed="64"/>
      </bottom>
      <diagonal/>
    </border>
    <border>
      <left style="thin">
        <color theme="0" tint="-0.249977111117893"/>
      </left>
      <right style="thin">
        <color theme="0" tint="-0.249977111117893"/>
      </right>
      <top style="thin">
        <color theme="0" tint="-0.249977111117893"/>
      </top>
      <bottom style="thin">
        <color indexed="64"/>
      </bottom>
      <diagonal/>
    </border>
    <border>
      <left style="dotted">
        <color rgb="FF6A9A00"/>
      </left>
      <right style="dotted">
        <color rgb="FF6A9A00"/>
      </right>
      <top style="thin">
        <color theme="0" tint="-0.249977111117893"/>
      </top>
      <bottom style="thin">
        <color indexed="64"/>
      </bottom>
      <diagonal/>
    </border>
    <border>
      <left/>
      <right/>
      <top style="thin">
        <color rgb="FF00B050"/>
      </top>
      <bottom/>
      <diagonal/>
    </border>
    <border>
      <left/>
      <right/>
      <top/>
      <bottom style="thick">
        <color rgb="FF6A9A00"/>
      </bottom>
      <diagonal/>
    </border>
  </borders>
  <cellStyleXfs count="37">
    <xf numFmtId="0" fontId="0" fillId="0" borderId="0"/>
    <xf numFmtId="0" fontId="13" fillId="0" borderId="0" applyNumberFormat="0" applyFill="0" applyBorder="0" applyAlignment="0" applyProtection="0"/>
    <xf numFmtId="0" fontId="13" fillId="0" borderId="0" applyNumberFormat="0" applyFill="0" applyBorder="0" applyAlignment="0" applyProtection="0"/>
    <xf numFmtId="38" fontId="11" fillId="2" borderId="0" applyNumberFormat="0" applyBorder="0" applyAlignment="0" applyProtection="0"/>
    <xf numFmtId="0" fontId="14" fillId="0" borderId="1" applyNumberFormat="0" applyAlignment="0" applyProtection="0">
      <alignment horizontal="left" vertical="center"/>
    </xf>
    <xf numFmtId="0" fontId="14" fillId="0" borderId="2">
      <alignment horizontal="left" vertical="center"/>
    </xf>
    <xf numFmtId="0" fontId="13" fillId="0" borderId="0" applyNumberFormat="0" applyFill="0" applyBorder="0" applyAlignment="0" applyProtection="0"/>
    <xf numFmtId="0" fontId="13" fillId="0" borderId="0" applyNumberFormat="0" applyFill="0" applyBorder="0" applyAlignment="0" applyProtection="0"/>
    <xf numFmtId="10" fontId="11" fillId="3" borderId="3" applyNumberFormat="0" applyBorder="0" applyAlignment="0" applyProtection="0"/>
    <xf numFmtId="167" fontId="15" fillId="0" borderId="0"/>
    <xf numFmtId="0" fontId="12" fillId="0" borderId="0"/>
    <xf numFmtId="0" fontId="16" fillId="0" borderId="0"/>
    <xf numFmtId="0"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0" fontId="12" fillId="0" borderId="0" applyFont="0" applyFill="0" applyBorder="0" applyAlignment="0" applyProtection="0"/>
    <xf numFmtId="0" fontId="13" fillId="0" borderId="0" applyNumberFormat="0" applyFill="0" applyBorder="0" applyAlignment="0" applyProtection="0"/>
    <xf numFmtId="0" fontId="17" fillId="0" borderId="0"/>
    <xf numFmtId="0" fontId="20" fillId="4" borderId="0" applyNumberFormat="0" applyBorder="0" applyAlignment="0" applyProtection="0"/>
    <xf numFmtId="0" fontId="18" fillId="5" borderId="0" applyNumberFormat="0" applyBorder="0" applyAlignment="0" applyProtection="0"/>
    <xf numFmtId="0" fontId="9" fillId="0" borderId="0"/>
    <xf numFmtId="0" fontId="9" fillId="0" borderId="0"/>
    <xf numFmtId="0" fontId="8" fillId="0" borderId="0"/>
    <xf numFmtId="44" fontId="8" fillId="0" borderId="0" applyFont="0" applyFill="0" applyBorder="0" applyAlignment="0" applyProtection="0"/>
    <xf numFmtId="43" fontId="8" fillId="0" borderId="0" applyFont="0" applyFill="0" applyBorder="0" applyAlignment="0" applyProtection="0"/>
    <xf numFmtId="0" fontId="37" fillId="0" borderId="0" applyNumberForma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0" fontId="18" fillId="0" borderId="0"/>
    <xf numFmtId="0" fontId="2" fillId="0" borderId="0"/>
    <xf numFmtId="0" fontId="87" fillId="0" borderId="0" applyNumberFormat="0" applyFill="0" applyBorder="0" applyAlignment="0" applyProtection="0"/>
    <xf numFmtId="0" fontId="1" fillId="0" borderId="0"/>
  </cellStyleXfs>
  <cellXfs count="536">
    <xf numFmtId="0" fontId="0" fillId="0" borderId="0" xfId="0"/>
    <xf numFmtId="0" fontId="8" fillId="0" borderId="0" xfId="23" applyProtection="1">
      <protection locked="0"/>
    </xf>
    <xf numFmtId="0" fontId="31" fillId="10" borderId="9" xfId="23" applyFont="1" applyFill="1" applyBorder="1" applyAlignment="1">
      <alignment horizontal="center" vertical="center" wrapText="1"/>
    </xf>
    <xf numFmtId="0" fontId="8" fillId="0" borderId="0" xfId="23"/>
    <xf numFmtId="0" fontId="33" fillId="0" borderId="10" xfId="23" applyFont="1" applyBorder="1" applyAlignment="1" applyProtection="1">
      <alignment horizontal="left"/>
      <protection locked="0"/>
    </xf>
    <xf numFmtId="0" fontId="34" fillId="0" borderId="10" xfId="23" applyFont="1" applyBorder="1" applyProtection="1">
      <protection locked="0"/>
    </xf>
    <xf numFmtId="0" fontId="8" fillId="0" borderId="9" xfId="23" applyBorder="1" applyAlignment="1" applyProtection="1">
      <alignment horizontal="center" vertical="center"/>
      <protection locked="0"/>
    </xf>
    <xf numFmtId="17" fontId="8" fillId="0" borderId="9" xfId="23" applyNumberFormat="1" applyBorder="1" applyAlignment="1">
      <alignment horizontal="center" vertical="center"/>
    </xf>
    <xf numFmtId="0" fontId="8" fillId="0" borderId="9" xfId="23" applyBorder="1" applyAlignment="1" applyProtection="1">
      <alignment horizontal="left" vertical="center"/>
      <protection locked="0"/>
    </xf>
    <xf numFmtId="0" fontId="34" fillId="15" borderId="9" xfId="23" applyFont="1" applyFill="1" applyBorder="1" applyAlignment="1">
      <alignment horizontal="center" vertical="center"/>
    </xf>
    <xf numFmtId="44" fontId="8" fillId="0" borderId="9" xfId="24" applyFont="1" applyBorder="1" applyAlignment="1" applyProtection="1">
      <alignment horizontal="center" vertical="center"/>
      <protection locked="0"/>
    </xf>
    <xf numFmtId="44" fontId="34" fillId="15" borderId="9" xfId="24" applyFont="1" applyFill="1" applyBorder="1" applyAlignment="1" applyProtection="1">
      <alignment horizontal="center" vertical="center"/>
    </xf>
    <xf numFmtId="0" fontId="8" fillId="0" borderId="9" xfId="23" applyBorder="1" applyAlignment="1" applyProtection="1">
      <alignment horizontal="center" vertical="center" wrapText="1"/>
      <protection locked="0"/>
    </xf>
    <xf numFmtId="0" fontId="35" fillId="0" borderId="9" xfId="23" applyFont="1" applyBorder="1" applyAlignment="1">
      <alignment horizontal="center" vertical="center" wrapText="1"/>
    </xf>
    <xf numFmtId="169" fontId="35" fillId="16" borderId="9" xfId="25" applyNumberFormat="1" applyFont="1" applyFill="1" applyBorder="1" applyAlignment="1" applyProtection="1">
      <alignment horizontal="center" vertical="center"/>
    </xf>
    <xf numFmtId="44" fontId="8" fillId="13" borderId="9" xfId="24" applyFont="1" applyFill="1" applyBorder="1" applyAlignment="1" applyProtection="1">
      <alignment horizontal="center" vertical="center"/>
    </xf>
    <xf numFmtId="0" fontId="8" fillId="0" borderId="0" xfId="23" applyAlignment="1">
      <alignment vertical="center" wrapText="1"/>
    </xf>
    <xf numFmtId="0" fontId="30" fillId="0" borderId="0" xfId="23" applyFont="1"/>
    <xf numFmtId="0" fontId="8" fillId="0" borderId="0" xfId="23" applyAlignment="1" applyProtection="1">
      <alignment vertical="center" wrapText="1"/>
      <protection locked="0"/>
    </xf>
    <xf numFmtId="0" fontId="30" fillId="0" borderId="0" xfId="23" applyFont="1" applyProtection="1">
      <protection locked="0"/>
    </xf>
    <xf numFmtId="169" fontId="30" fillId="0" borderId="0" xfId="23" applyNumberFormat="1" applyFont="1"/>
    <xf numFmtId="0" fontId="8" fillId="0" borderId="14" xfId="23" applyBorder="1" applyProtection="1">
      <protection locked="0"/>
    </xf>
    <xf numFmtId="44" fontId="30" fillId="0" borderId="0" xfId="23" applyNumberFormat="1" applyFont="1" applyAlignment="1">
      <alignment vertical="center"/>
    </xf>
    <xf numFmtId="0" fontId="19" fillId="0" borderId="10" xfId="23" applyFont="1" applyBorder="1" applyAlignment="1" applyProtection="1">
      <alignment horizontal="left"/>
      <protection locked="0"/>
    </xf>
    <xf numFmtId="0" fontId="35" fillId="0" borderId="9" xfId="23" applyFont="1" applyBorder="1" applyAlignment="1" applyProtection="1">
      <alignment horizontal="center" vertical="center" wrapText="1"/>
      <protection locked="0"/>
    </xf>
    <xf numFmtId="0" fontId="8" fillId="0" borderId="0" xfId="23" applyAlignment="1" applyProtection="1">
      <alignment horizontal="center"/>
      <protection locked="0"/>
    </xf>
    <xf numFmtId="0" fontId="8" fillId="0" borderId="11" xfId="23" applyBorder="1" applyProtection="1">
      <protection locked="0"/>
    </xf>
    <xf numFmtId="0" fontId="8" fillId="0" borderId="0" xfId="23" applyAlignment="1">
      <alignment horizontal="left" vertical="center" wrapText="1"/>
    </xf>
    <xf numFmtId="0" fontId="8" fillId="0" borderId="12" xfId="23" applyBorder="1" applyProtection="1">
      <protection locked="0"/>
    </xf>
    <xf numFmtId="0" fontId="8" fillId="0" borderId="13" xfId="23" applyBorder="1" applyProtection="1">
      <protection locked="0"/>
    </xf>
    <xf numFmtId="0" fontId="8" fillId="0" borderId="0" xfId="23" applyAlignment="1">
      <alignment vertical="center"/>
    </xf>
    <xf numFmtId="0" fontId="8" fillId="0" borderId="0" xfId="23" applyAlignment="1" applyProtection="1">
      <alignment vertical="center"/>
      <protection locked="0"/>
    </xf>
    <xf numFmtId="0" fontId="34" fillId="0" borderId="10" xfId="23" applyFont="1" applyBorder="1" applyAlignment="1" applyProtection="1">
      <alignment horizontal="left"/>
      <protection locked="0"/>
    </xf>
    <xf numFmtId="0" fontId="0" fillId="0" borderId="0" xfId="0" applyAlignment="1">
      <alignment wrapText="1"/>
    </xf>
    <xf numFmtId="0" fontId="34" fillId="0" borderId="0" xfId="0" applyFont="1"/>
    <xf numFmtId="0" fontId="34" fillId="0" borderId="0" xfId="0" applyFont="1" applyAlignment="1">
      <alignment wrapText="1"/>
    </xf>
    <xf numFmtId="0" fontId="37" fillId="0" borderId="0" xfId="26"/>
    <xf numFmtId="0" fontId="38" fillId="0" borderId="0" xfId="0" applyFont="1"/>
    <xf numFmtId="0" fontId="24" fillId="0" borderId="0" xfId="0" applyFont="1"/>
    <xf numFmtId="0" fontId="39" fillId="0" borderId="0" xfId="26" applyFont="1"/>
    <xf numFmtId="0" fontId="34" fillId="0" borderId="20" xfId="0" applyFont="1" applyBorder="1" applyAlignment="1">
      <alignment vertical="center" wrapText="1"/>
    </xf>
    <xf numFmtId="0" fontId="34" fillId="0" borderId="22" xfId="0" applyFont="1" applyBorder="1" applyAlignment="1">
      <alignment wrapText="1"/>
    </xf>
    <xf numFmtId="0" fontId="34" fillId="0" borderId="17" xfId="0" applyFont="1" applyBorder="1" applyAlignment="1">
      <alignment wrapText="1"/>
    </xf>
    <xf numFmtId="0" fontId="34" fillId="0" borderId="17" xfId="0" applyFont="1" applyBorder="1" applyAlignment="1">
      <alignment vertical="center" wrapText="1"/>
    </xf>
    <xf numFmtId="0" fontId="34" fillId="0" borderId="19" xfId="0" applyFont="1" applyBorder="1" applyAlignment="1">
      <alignment wrapText="1"/>
    </xf>
    <xf numFmtId="0" fontId="34" fillId="0" borderId="4" xfId="0" applyFont="1" applyBorder="1" applyAlignment="1">
      <alignment wrapText="1"/>
    </xf>
    <xf numFmtId="0" fontId="34" fillId="0" borderId="20" xfId="0" applyFont="1" applyBorder="1" applyAlignment="1">
      <alignment wrapText="1"/>
    </xf>
    <xf numFmtId="168" fontId="31" fillId="7" borderId="0" xfId="0" applyNumberFormat="1" applyFont="1" applyFill="1" applyAlignment="1" applyProtection="1">
      <alignment vertical="center"/>
      <protection locked="0"/>
    </xf>
    <xf numFmtId="0" fontId="7" fillId="0" borderId="9" xfId="23" applyFont="1" applyBorder="1" applyAlignment="1" applyProtection="1">
      <alignment horizontal="left" vertical="center"/>
      <protection locked="0"/>
    </xf>
    <xf numFmtId="0" fontId="6" fillId="0" borderId="9" xfId="23" applyFont="1" applyBorder="1" applyAlignment="1" applyProtection="1">
      <alignment horizontal="left" vertical="center"/>
      <protection locked="0"/>
    </xf>
    <xf numFmtId="0" fontId="5" fillId="0" borderId="0" xfId="27" applyAlignment="1" applyProtection="1">
      <alignment horizontal="left" vertical="center"/>
      <protection locked="0"/>
    </xf>
    <xf numFmtId="0" fontId="5" fillId="0" borderId="0" xfId="27" applyProtection="1">
      <protection locked="0"/>
    </xf>
    <xf numFmtId="0" fontId="31" fillId="10" borderId="9" xfId="27" applyFont="1" applyFill="1" applyBorder="1" applyAlignment="1">
      <alignment horizontal="center" vertical="center" wrapText="1"/>
    </xf>
    <xf numFmtId="0" fontId="31" fillId="11" borderId="9" xfId="27" applyFont="1" applyFill="1" applyBorder="1" applyAlignment="1">
      <alignment horizontal="center" vertical="center" wrapText="1"/>
    </xf>
    <xf numFmtId="0" fontId="31" fillId="12" borderId="9" xfId="27" applyFont="1" applyFill="1" applyBorder="1" applyAlignment="1">
      <alignment horizontal="center" vertical="center" wrapText="1"/>
    </xf>
    <xf numFmtId="0" fontId="31" fillId="7" borderId="9" xfId="27" applyFont="1" applyFill="1" applyBorder="1" applyAlignment="1">
      <alignment horizontal="center" vertical="center" wrapText="1"/>
    </xf>
    <xf numFmtId="0" fontId="31" fillId="13" borderId="9" xfId="27" applyFont="1" applyFill="1" applyBorder="1" applyAlignment="1">
      <alignment horizontal="center" vertical="center" wrapText="1"/>
    </xf>
    <xf numFmtId="0" fontId="32" fillId="10" borderId="0" xfId="27" applyFont="1" applyFill="1" applyAlignment="1">
      <alignment horizontal="center" vertical="center" wrapText="1"/>
    </xf>
    <xf numFmtId="0" fontId="31" fillId="14" borderId="9" xfId="27" applyFont="1" applyFill="1" applyBorder="1" applyAlignment="1">
      <alignment horizontal="center" vertical="center" wrapText="1"/>
    </xf>
    <xf numFmtId="0" fontId="5" fillId="0" borderId="0" xfId="27"/>
    <xf numFmtId="0" fontId="33" fillId="0" borderId="10" xfId="27" applyFont="1" applyBorder="1" applyAlignment="1" applyProtection="1">
      <alignment horizontal="left"/>
      <protection locked="0"/>
    </xf>
    <xf numFmtId="0" fontId="34" fillId="0" borderId="10" xfId="27" applyFont="1" applyBorder="1" applyProtection="1">
      <protection locked="0"/>
    </xf>
    <xf numFmtId="0" fontId="5" fillId="0" borderId="9" xfId="27" applyBorder="1" applyAlignment="1" applyProtection="1">
      <alignment horizontal="center" vertical="center"/>
      <protection locked="0"/>
    </xf>
    <xf numFmtId="17" fontId="5" fillId="0" borderId="9" xfId="27" applyNumberFormat="1" applyBorder="1" applyAlignment="1">
      <alignment horizontal="center" vertical="center"/>
    </xf>
    <xf numFmtId="0" fontId="5" fillId="0" borderId="9" xfId="27" applyBorder="1" applyAlignment="1" applyProtection="1">
      <alignment horizontal="left" vertical="center"/>
      <protection locked="0"/>
    </xf>
    <xf numFmtId="0" fontId="34" fillId="15" borderId="9" xfId="27" applyFont="1" applyFill="1" applyBorder="1" applyAlignment="1">
      <alignment horizontal="center" vertical="center"/>
    </xf>
    <xf numFmtId="44" fontId="34" fillId="0" borderId="9" xfId="28" applyFont="1" applyBorder="1" applyAlignment="1" applyProtection="1">
      <alignment horizontal="center" vertical="center"/>
      <protection locked="0"/>
    </xf>
    <xf numFmtId="44" fontId="34" fillId="15" borderId="9" xfId="28" applyFont="1" applyFill="1" applyBorder="1" applyAlignment="1" applyProtection="1">
      <alignment horizontal="center" vertical="center"/>
    </xf>
    <xf numFmtId="0" fontId="36" fillId="15" borderId="9" xfId="27" applyFont="1" applyFill="1" applyBorder="1" applyAlignment="1">
      <alignment horizontal="center" vertical="center"/>
    </xf>
    <xf numFmtId="44" fontId="5" fillId="0" borderId="9" xfId="28" applyFont="1" applyBorder="1" applyAlignment="1" applyProtection="1">
      <alignment horizontal="center" vertical="center"/>
      <protection locked="0"/>
    </xf>
    <xf numFmtId="0" fontId="5" fillId="0" borderId="9" xfId="27" applyBorder="1" applyAlignment="1" applyProtection="1">
      <alignment horizontal="center" vertical="center" wrapText="1"/>
      <protection locked="0"/>
    </xf>
    <xf numFmtId="0" fontId="35" fillId="0" borderId="9" xfId="27" applyFont="1" applyBorder="1" applyAlignment="1">
      <alignment horizontal="center" vertical="center" wrapText="1"/>
    </xf>
    <xf numFmtId="169" fontId="35" fillId="16" borderId="9" xfId="29" applyNumberFormat="1" applyFont="1" applyFill="1" applyBorder="1" applyAlignment="1" applyProtection="1">
      <alignment horizontal="center" vertical="center"/>
    </xf>
    <xf numFmtId="44" fontId="5" fillId="13" borderId="9" xfId="28" applyFont="1" applyFill="1" applyBorder="1" applyAlignment="1" applyProtection="1">
      <alignment horizontal="center" vertical="center"/>
    </xf>
    <xf numFmtId="0" fontId="5" fillId="0" borderId="11" xfId="27" applyBorder="1"/>
    <xf numFmtId="0" fontId="5" fillId="0" borderId="0" xfId="27" applyAlignment="1">
      <alignment vertical="center" wrapText="1"/>
    </xf>
    <xf numFmtId="0" fontId="30" fillId="0" borderId="0" xfId="27" applyFont="1"/>
    <xf numFmtId="0" fontId="5" fillId="0" borderId="0" xfId="27" applyAlignment="1" applyProtection="1">
      <alignment vertical="center" wrapText="1"/>
      <protection locked="0"/>
    </xf>
    <xf numFmtId="0" fontId="30" fillId="0" borderId="0" xfId="27" applyFont="1" applyProtection="1">
      <protection locked="0"/>
    </xf>
    <xf numFmtId="0" fontId="5" fillId="0" borderId="12" xfId="27" applyBorder="1"/>
    <xf numFmtId="0" fontId="5" fillId="0" borderId="13" xfId="27" applyBorder="1"/>
    <xf numFmtId="169" fontId="30" fillId="0" borderId="0" xfId="27" applyNumberFormat="1" applyFont="1"/>
    <xf numFmtId="0" fontId="5" fillId="0" borderId="14" xfId="27" applyBorder="1" applyProtection="1">
      <protection locked="0"/>
    </xf>
    <xf numFmtId="44" fontId="30" fillId="0" borderId="0" xfId="27" applyNumberFormat="1" applyFont="1" applyAlignment="1">
      <alignment vertical="center"/>
    </xf>
    <xf numFmtId="0" fontId="19" fillId="0" borderId="10" xfId="27" applyFont="1" applyBorder="1" applyAlignment="1" applyProtection="1">
      <alignment horizontal="left"/>
      <protection locked="0"/>
    </xf>
    <xf numFmtId="0" fontId="0" fillId="0" borderId="9" xfId="0" applyBorder="1" applyAlignment="1" applyProtection="1">
      <alignment horizontal="center" vertical="center"/>
      <protection locked="0"/>
    </xf>
    <xf numFmtId="0" fontId="0" fillId="0" borderId="9" xfId="0" applyBorder="1" applyAlignment="1">
      <alignment horizontal="center" vertical="center"/>
    </xf>
    <xf numFmtId="0" fontId="0" fillId="0" borderId="9" xfId="0" applyBorder="1" applyAlignment="1" applyProtection="1">
      <alignment horizontal="left" vertical="center"/>
      <protection locked="0"/>
    </xf>
    <xf numFmtId="0" fontId="34" fillId="15" borderId="9" xfId="0" applyFont="1" applyFill="1" applyBorder="1" applyAlignment="1">
      <alignment horizontal="center" vertical="center"/>
    </xf>
    <xf numFmtId="0" fontId="35" fillId="0" borderId="9" xfId="27" applyFont="1" applyBorder="1" applyAlignment="1" applyProtection="1">
      <alignment horizontal="center" vertical="center" wrapText="1"/>
      <protection locked="0"/>
    </xf>
    <xf numFmtId="0" fontId="5" fillId="0" borderId="0" xfId="27" applyAlignment="1" applyProtection="1">
      <alignment horizontal="center"/>
      <protection locked="0"/>
    </xf>
    <xf numFmtId="0" fontId="5" fillId="0" borderId="11" xfId="27" applyBorder="1" applyProtection="1">
      <protection locked="0"/>
    </xf>
    <xf numFmtId="0" fontId="5" fillId="0" borderId="12" xfId="27" applyBorder="1" applyProtection="1">
      <protection locked="0"/>
    </xf>
    <xf numFmtId="0" fontId="5" fillId="0" borderId="28" xfId="27" applyBorder="1" applyProtection="1">
      <protection locked="0"/>
    </xf>
    <xf numFmtId="17" fontId="30" fillId="0" borderId="0" xfId="27" applyNumberFormat="1" applyFont="1"/>
    <xf numFmtId="0" fontId="5" fillId="0" borderId="13" xfId="27" applyBorder="1" applyProtection="1">
      <protection locked="0"/>
    </xf>
    <xf numFmtId="0" fontId="4" fillId="0" borderId="0" xfId="23" applyFont="1" applyAlignment="1" applyProtection="1">
      <alignment horizontal="left" vertical="center"/>
      <protection locked="0"/>
    </xf>
    <xf numFmtId="0" fontId="42" fillId="17" borderId="3" xfId="0" applyFont="1" applyFill="1" applyBorder="1" applyProtection="1">
      <protection hidden="1"/>
    </xf>
    <xf numFmtId="0" fontId="42" fillId="0" borderId="3" xfId="0" applyFont="1" applyBorder="1" applyAlignment="1" applyProtection="1">
      <alignment vertical="center" wrapText="1"/>
      <protection hidden="1"/>
    </xf>
    <xf numFmtId="0" fontId="25" fillId="8" borderId="0" xfId="19" applyFont="1" applyFill="1" applyBorder="1" applyAlignment="1" applyProtection="1">
      <alignment horizontal="center" vertical="center" wrapText="1"/>
      <protection hidden="1"/>
    </xf>
    <xf numFmtId="165" fontId="42" fillId="0" borderId="3" xfId="31" applyFont="1" applyBorder="1" applyAlignment="1" applyProtection="1">
      <alignment vertical="center"/>
      <protection locked="0"/>
    </xf>
    <xf numFmtId="0" fontId="48" fillId="24" borderId="3" xfId="0" applyFont="1" applyFill="1" applyBorder="1" applyAlignment="1" applyProtection="1">
      <alignment wrapText="1"/>
      <protection hidden="1"/>
    </xf>
    <xf numFmtId="0" fontId="48" fillId="24" borderId="3" xfId="0" applyFont="1" applyFill="1" applyBorder="1" applyProtection="1">
      <protection hidden="1"/>
    </xf>
    <xf numFmtId="0" fontId="26" fillId="0" borderId="7" xfId="21" applyFont="1" applyBorder="1" applyAlignment="1" applyProtection="1">
      <alignment vertical="center" wrapText="1"/>
      <protection hidden="1"/>
    </xf>
    <xf numFmtId="4" fontId="26" fillId="0" borderId="7" xfId="21" applyNumberFormat="1" applyFont="1" applyBorder="1" applyAlignment="1" applyProtection="1">
      <alignment horizontal="left" vertical="center" wrapText="1"/>
      <protection hidden="1"/>
    </xf>
    <xf numFmtId="4" fontId="52" fillId="0" borderId="6" xfId="21" applyNumberFormat="1" applyFont="1" applyBorder="1" applyAlignment="1" applyProtection="1">
      <alignment horizontal="left" vertical="center" wrapText="1"/>
      <protection hidden="1"/>
    </xf>
    <xf numFmtId="0" fontId="26" fillId="30" borderId="7" xfId="21" applyFont="1" applyFill="1" applyBorder="1" applyAlignment="1" applyProtection="1">
      <alignment vertical="center" wrapText="1"/>
      <protection hidden="1"/>
    </xf>
    <xf numFmtId="4" fontId="52" fillId="30" borderId="6" xfId="21" applyNumberFormat="1" applyFont="1" applyFill="1" applyBorder="1" applyAlignment="1" applyProtection="1">
      <alignment horizontal="left" vertical="center" wrapText="1"/>
      <protection hidden="1"/>
    </xf>
    <xf numFmtId="4" fontId="53" fillId="0" borderId="15" xfId="21" applyNumberFormat="1" applyFont="1" applyBorder="1" applyAlignment="1" applyProtection="1">
      <alignment horizontal="left" vertical="center" wrapText="1"/>
      <protection locked="0"/>
    </xf>
    <xf numFmtId="4" fontId="54" fillId="0" borderId="0" xfId="21" applyNumberFormat="1" applyFont="1" applyAlignment="1" applyProtection="1">
      <alignment vertical="center"/>
      <protection hidden="1"/>
    </xf>
    <xf numFmtId="2" fontId="54" fillId="30" borderId="0" xfId="21" applyNumberFormat="1" applyFont="1" applyFill="1" applyAlignment="1" applyProtection="1">
      <alignment vertical="center"/>
      <protection hidden="1"/>
    </xf>
    <xf numFmtId="0" fontId="42" fillId="0" borderId="3" xfId="21" applyFont="1" applyBorder="1" applyAlignment="1" applyProtection="1">
      <alignment vertical="center" wrapText="1"/>
      <protection hidden="1"/>
    </xf>
    <xf numFmtId="0" fontId="10" fillId="6" borderId="0" xfId="10" applyFont="1" applyFill="1" applyAlignment="1" applyProtection="1">
      <alignment vertical="center"/>
      <protection hidden="1"/>
    </xf>
    <xf numFmtId="0" fontId="10" fillId="6" borderId="0" xfId="10" applyFont="1" applyFill="1" applyAlignment="1" applyProtection="1">
      <alignment horizontal="center" vertical="center"/>
      <protection hidden="1"/>
    </xf>
    <xf numFmtId="0" fontId="10" fillId="6" borderId="0" xfId="10" applyFont="1" applyFill="1" applyAlignment="1" applyProtection="1">
      <alignment vertical="center" wrapText="1"/>
      <protection hidden="1"/>
    </xf>
    <xf numFmtId="0" fontId="10" fillId="6" borderId="0" xfId="10" applyFont="1" applyFill="1" applyAlignment="1" applyProtection="1">
      <alignment horizontal="left" vertical="center"/>
      <protection hidden="1"/>
    </xf>
    <xf numFmtId="0" fontId="10" fillId="6" borderId="3" xfId="10" applyFont="1" applyFill="1" applyBorder="1" applyAlignment="1" applyProtection="1">
      <alignment vertical="center"/>
      <protection hidden="1"/>
    </xf>
    <xf numFmtId="9" fontId="26" fillId="0" borderId="0" xfId="21" applyNumberFormat="1" applyFont="1" applyAlignment="1" applyProtection="1">
      <alignment vertical="center"/>
      <protection hidden="1"/>
    </xf>
    <xf numFmtId="0" fontId="26" fillId="0" borderId="0" xfId="21" applyFont="1" applyAlignment="1" applyProtection="1">
      <alignment vertical="center"/>
      <protection hidden="1"/>
    </xf>
    <xf numFmtId="0" fontId="25" fillId="8" borderId="0" xfId="19" applyFont="1" applyFill="1" applyBorder="1" applyAlignment="1" applyProtection="1">
      <alignment horizontal="center" vertical="center" textRotation="90" wrapText="1"/>
      <protection hidden="1"/>
    </xf>
    <xf numFmtId="0" fontId="22" fillId="0" borderId="0" xfId="21" applyFont="1" applyAlignment="1" applyProtection="1">
      <alignment horizontal="center" vertical="center"/>
      <protection hidden="1"/>
    </xf>
    <xf numFmtId="0" fontId="26" fillId="0" borderId="0" xfId="21" applyFont="1" applyAlignment="1" applyProtection="1">
      <alignment horizontal="center" vertical="center"/>
      <protection hidden="1"/>
    </xf>
    <xf numFmtId="0" fontId="26" fillId="0" borderId="0" xfId="21" applyFont="1" applyAlignment="1" applyProtection="1">
      <alignment vertical="center" wrapText="1"/>
      <protection hidden="1"/>
    </xf>
    <xf numFmtId="0" fontId="26" fillId="0" borderId="0" xfId="21" applyFont="1" applyAlignment="1" applyProtection="1">
      <alignment horizontal="left" vertical="center"/>
      <protection hidden="1"/>
    </xf>
    <xf numFmtId="4" fontId="59" fillId="0" borderId="0" xfId="21" applyNumberFormat="1" applyFont="1" applyAlignment="1" applyProtection="1">
      <alignment horizontal="center" vertical="center"/>
      <protection hidden="1"/>
    </xf>
    <xf numFmtId="0" fontId="62" fillId="28" borderId="42" xfId="0" applyFont="1" applyFill="1" applyBorder="1" applyAlignment="1" applyProtection="1">
      <alignment horizontal="center" vertical="center" wrapText="1"/>
      <protection locked="0"/>
    </xf>
    <xf numFmtId="0" fontId="67" fillId="28" borderId="3" xfId="0" applyFont="1" applyFill="1" applyBorder="1" applyAlignment="1" applyProtection="1">
      <alignment horizontal="center" vertical="center" wrapText="1"/>
      <protection locked="0"/>
    </xf>
    <xf numFmtId="2" fontId="67" fillId="28" borderId="3" xfId="30" applyNumberFormat="1" applyFont="1" applyFill="1" applyBorder="1" applyAlignment="1" applyProtection="1">
      <alignment horizontal="center" vertical="center" wrapText="1"/>
      <protection locked="0"/>
    </xf>
    <xf numFmtId="0" fontId="67" fillId="6" borderId="40" xfId="0" applyFont="1" applyFill="1" applyBorder="1" applyAlignment="1" applyProtection="1">
      <alignment horizontal="center" vertical="center" wrapText="1"/>
      <protection locked="0"/>
    </xf>
    <xf numFmtId="0" fontId="62" fillId="27" borderId="3" xfId="21" applyFont="1" applyFill="1" applyBorder="1" applyAlignment="1" applyProtection="1">
      <alignment vertical="center" wrapText="1"/>
      <protection hidden="1"/>
    </xf>
    <xf numFmtId="0" fontId="67" fillId="27" borderId="3" xfId="0" applyFont="1" applyFill="1" applyBorder="1" applyAlignment="1" applyProtection="1">
      <alignment horizontal="center" vertical="center" wrapText="1"/>
      <protection locked="0"/>
    </xf>
    <xf numFmtId="0" fontId="62" fillId="27" borderId="3" xfId="0" applyFont="1" applyFill="1" applyBorder="1" applyAlignment="1" applyProtection="1">
      <alignment horizontal="center" vertical="center" wrapText="1"/>
      <protection locked="0"/>
    </xf>
    <xf numFmtId="166" fontId="67" fillId="27" borderId="3" xfId="32" applyFont="1" applyFill="1" applyBorder="1" applyAlignment="1" applyProtection="1">
      <alignment horizontal="center" vertical="center" wrapText="1"/>
      <protection locked="0"/>
    </xf>
    <xf numFmtId="0" fontId="5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wrapText="1"/>
      <protection locked="0"/>
    </xf>
    <xf numFmtId="0" fontId="62" fillId="32" borderId="3" xfId="21" applyFont="1" applyFill="1" applyBorder="1" applyAlignment="1" applyProtection="1">
      <alignment vertical="center" wrapText="1"/>
      <protection hidden="1"/>
    </xf>
    <xf numFmtId="166" fontId="67" fillId="32" borderId="3" xfId="32" applyFont="1" applyFill="1" applyBorder="1" applyAlignment="1" applyProtection="1">
      <alignment horizontal="center" vertical="center" wrapText="1"/>
      <protection locked="0"/>
    </xf>
    <xf numFmtId="0" fontId="62" fillId="35" borderId="42" xfId="0" applyFont="1" applyFill="1" applyBorder="1" applyAlignment="1" applyProtection="1">
      <alignment horizontal="center" vertical="center" wrapText="1"/>
      <protection locked="0"/>
    </xf>
    <xf numFmtId="0" fontId="62" fillId="35" borderId="3" xfId="21" applyFont="1" applyFill="1" applyBorder="1" applyAlignment="1" applyProtection="1">
      <alignment vertical="center" wrapText="1"/>
      <protection hidden="1"/>
    </xf>
    <xf numFmtId="0" fontId="67" fillId="35" borderId="3" xfId="0" applyFont="1" applyFill="1" applyBorder="1" applyAlignment="1" applyProtection="1">
      <alignment horizontal="center" vertical="center" wrapText="1"/>
      <protection locked="0"/>
    </xf>
    <xf numFmtId="0" fontId="62" fillId="35" borderId="3" xfId="0" applyFont="1" applyFill="1" applyBorder="1" applyAlignment="1" applyProtection="1">
      <alignment horizontal="center" vertical="center" wrapText="1"/>
      <protection locked="0"/>
    </xf>
    <xf numFmtId="2" fontId="67" fillId="35" borderId="3" xfId="30" applyNumberFormat="1" applyFont="1" applyFill="1" applyBorder="1" applyAlignment="1" applyProtection="1">
      <alignment horizontal="center" vertical="center" wrapText="1"/>
      <protection locked="0"/>
    </xf>
    <xf numFmtId="0" fontId="67" fillId="35" borderId="44" xfId="0" applyFont="1" applyFill="1" applyBorder="1" applyAlignment="1" applyProtection="1">
      <alignment horizontal="center" vertical="center" wrapText="1"/>
      <protection locked="0"/>
    </xf>
    <xf numFmtId="4" fontId="57" fillId="0" borderId="3" xfId="21" applyNumberFormat="1" applyFont="1" applyFill="1" applyBorder="1" applyAlignment="1" applyProtection="1">
      <alignment horizontal="center" vertical="center" wrapText="1"/>
      <protection hidden="1"/>
    </xf>
    <xf numFmtId="0" fontId="16" fillId="6" borderId="0" xfId="10" applyFont="1" applyFill="1" applyAlignment="1" applyProtection="1">
      <alignment vertical="center"/>
      <protection hidden="1"/>
    </xf>
    <xf numFmtId="0" fontId="70" fillId="8" borderId="0" xfId="19" applyFont="1" applyFill="1" applyBorder="1" applyAlignment="1" applyProtection="1">
      <alignment horizontal="left" vertical="center" wrapText="1"/>
      <protection hidden="1"/>
    </xf>
    <xf numFmtId="0" fontId="71" fillId="0" borderId="5" xfId="21" applyFont="1" applyBorder="1" applyAlignment="1" applyProtection="1">
      <alignment horizontal="left" vertical="center" wrapText="1" indent="1"/>
      <protection hidden="1"/>
    </xf>
    <xf numFmtId="0" fontId="54" fillId="0" borderId="0" xfId="21" applyFont="1" applyAlignment="1" applyProtection="1">
      <alignment horizontal="left" vertical="center" wrapText="1"/>
      <protection hidden="1"/>
    </xf>
    <xf numFmtId="0" fontId="14" fillId="0" borderId="0" xfId="21" applyFont="1" applyAlignment="1" applyProtection="1">
      <alignment vertical="center"/>
      <protection hidden="1"/>
    </xf>
    <xf numFmtId="0" fontId="43" fillId="0" borderId="0" xfId="0" applyFont="1" applyProtection="1">
      <protection hidden="1"/>
    </xf>
    <xf numFmtId="0" fontId="42" fillId="0" borderId="0" xfId="0" applyFont="1" applyProtection="1">
      <protection hidden="1"/>
    </xf>
    <xf numFmtId="171" fontId="67" fillId="27" borderId="3" xfId="0" applyNumberFormat="1" applyFont="1" applyFill="1" applyBorder="1" applyAlignment="1" applyProtection="1">
      <alignment horizontal="center" vertical="center" wrapText="1"/>
      <protection locked="0"/>
    </xf>
    <xf numFmtId="171" fontId="67" fillId="32" borderId="44" xfId="0" applyNumberFormat="1" applyFont="1" applyFill="1" applyBorder="1" applyAlignment="1" applyProtection="1">
      <alignment horizontal="center" vertical="center" wrapText="1"/>
      <protection locked="0"/>
    </xf>
    <xf numFmtId="0" fontId="48" fillId="24" borderId="38" xfId="0" applyFont="1" applyFill="1" applyBorder="1" applyAlignment="1" applyProtection="1">
      <alignment horizontal="center" vertical="center" wrapText="1"/>
      <protection hidden="1"/>
    </xf>
    <xf numFmtId="0" fontId="62" fillId="35" borderId="68" xfId="0" applyFont="1" applyFill="1" applyBorder="1" applyAlignment="1" applyProtection="1">
      <alignment horizontal="left" vertical="center" wrapText="1"/>
      <protection hidden="1"/>
    </xf>
    <xf numFmtId="0" fontId="62" fillId="35" borderId="3" xfId="0" applyFont="1" applyFill="1" applyBorder="1" applyAlignment="1" applyProtection="1">
      <alignment horizontal="left" vertical="center" wrapText="1"/>
      <protection hidden="1"/>
    </xf>
    <xf numFmtId="0" fontId="62" fillId="6" borderId="66" xfId="0" applyFont="1" applyFill="1" applyBorder="1" applyAlignment="1" applyProtection="1">
      <alignment horizontal="left" vertical="center" wrapText="1"/>
      <protection hidden="1"/>
    </xf>
    <xf numFmtId="0" fontId="62" fillId="28" borderId="42" xfId="0" applyFont="1" applyFill="1" applyBorder="1" applyAlignment="1" applyProtection="1">
      <alignment horizontal="left" vertical="center" wrapText="1"/>
      <protection hidden="1"/>
    </xf>
    <xf numFmtId="0" fontId="62" fillId="28" borderId="3" xfId="0" applyFont="1" applyFill="1" applyBorder="1" applyAlignment="1" applyProtection="1">
      <alignment horizontal="left" vertical="center" wrapText="1"/>
      <protection hidden="1"/>
    </xf>
    <xf numFmtId="0" fontId="62" fillId="27" borderId="3" xfId="0" applyFont="1" applyFill="1" applyBorder="1" applyAlignment="1" applyProtection="1">
      <alignment horizontal="left" vertical="center" wrapText="1"/>
      <protection hidden="1"/>
    </xf>
    <xf numFmtId="0" fontId="62" fillId="32" borderId="3" xfId="0" applyFont="1" applyFill="1" applyBorder="1" applyAlignment="1" applyProtection="1">
      <alignment horizontal="left" vertical="center" wrapText="1"/>
      <protection hidden="1"/>
    </xf>
    <xf numFmtId="0" fontId="62" fillId="32" borderId="44" xfId="0" applyFont="1" applyFill="1" applyBorder="1" applyAlignment="1" applyProtection="1">
      <alignment horizontal="left" vertical="center" wrapText="1"/>
      <protection hidden="1"/>
    </xf>
    <xf numFmtId="1" fontId="67" fillId="32" borderId="3" xfId="0" applyNumberFormat="1" applyFont="1" applyFill="1" applyBorder="1" applyAlignment="1" applyProtection="1">
      <alignment horizontal="center" vertical="center" wrapText="1"/>
      <protection locked="0"/>
    </xf>
    <xf numFmtId="0" fontId="58" fillId="31" borderId="0" xfId="21" applyFont="1" applyFill="1" applyBorder="1" applyAlignment="1" applyProtection="1">
      <alignment horizontal="left" vertical="top" wrapText="1"/>
      <protection hidden="1"/>
    </xf>
    <xf numFmtId="4" fontId="16" fillId="0" borderId="82" xfId="21" applyNumberFormat="1" applyFont="1" applyFill="1" applyBorder="1" applyAlignment="1" applyProtection="1">
      <alignment horizontal="center" vertical="center"/>
      <protection locked="0"/>
    </xf>
    <xf numFmtId="0" fontId="38" fillId="6" borderId="0" xfId="10" applyFont="1" applyFill="1" applyAlignment="1" applyProtection="1">
      <alignment horizontal="center" vertical="center"/>
      <protection hidden="1"/>
    </xf>
    <xf numFmtId="0" fontId="66" fillId="0" borderId="0" xfId="21" applyFont="1" applyAlignment="1" applyProtection="1">
      <alignment horizontal="center" vertical="center"/>
      <protection hidden="1"/>
    </xf>
    <xf numFmtId="4" fontId="16" fillId="39" borderId="0" xfId="21" applyNumberFormat="1" applyFont="1" applyFill="1" applyAlignment="1" applyProtection="1">
      <alignment horizontal="center" vertical="center"/>
      <protection locked="0"/>
    </xf>
    <xf numFmtId="3" fontId="16" fillId="40" borderId="0" xfId="21" applyNumberFormat="1" applyFont="1" applyFill="1" applyAlignment="1" applyProtection="1">
      <alignment horizontal="center" vertical="center"/>
      <protection locked="0"/>
    </xf>
    <xf numFmtId="0" fontId="75" fillId="0" borderId="73" xfId="21" applyFont="1" applyFill="1" applyBorder="1" applyAlignment="1" applyProtection="1">
      <alignment horizontal="left" vertical="center" wrapText="1" indent="1"/>
      <protection hidden="1"/>
    </xf>
    <xf numFmtId="0" fontId="75" fillId="0" borderId="76" xfId="21" applyFont="1" applyFill="1" applyBorder="1" applyAlignment="1" applyProtection="1">
      <alignment horizontal="left" vertical="center" wrapText="1" indent="1"/>
      <protection hidden="1"/>
    </xf>
    <xf numFmtId="0" fontId="56" fillId="39" borderId="26" xfId="21" applyFont="1" applyFill="1" applyBorder="1" applyAlignment="1" applyProtection="1">
      <alignment horizontal="left" vertical="center" wrapText="1" indent="1"/>
      <protection hidden="1"/>
    </xf>
    <xf numFmtId="0" fontId="56" fillId="40" borderId="26" xfId="21" applyFont="1" applyFill="1" applyBorder="1" applyAlignment="1" applyProtection="1">
      <alignment horizontal="left" vertical="center" wrapText="1" indent="1"/>
      <protection hidden="1"/>
    </xf>
    <xf numFmtId="4" fontId="16" fillId="40" borderId="8" xfId="21" applyNumberFormat="1" applyFont="1" applyFill="1" applyBorder="1" applyAlignment="1" applyProtection="1">
      <alignment vertical="center"/>
      <protection locked="0"/>
    </xf>
    <xf numFmtId="4" fontId="16" fillId="0" borderId="79" xfId="21" applyNumberFormat="1" applyFont="1" applyFill="1" applyBorder="1" applyAlignment="1" applyProtection="1">
      <alignment vertical="center"/>
      <protection locked="0"/>
    </xf>
    <xf numFmtId="4" fontId="16" fillId="0" borderId="80" xfId="21" applyNumberFormat="1" applyFont="1" applyFill="1" applyBorder="1" applyAlignment="1" applyProtection="1">
      <alignment vertical="center"/>
      <protection locked="0"/>
    </xf>
    <xf numFmtId="4" fontId="16" fillId="0" borderId="81" xfId="21" applyNumberFormat="1" applyFont="1" applyFill="1" applyBorder="1" applyAlignment="1" applyProtection="1">
      <alignment vertical="center"/>
      <protection locked="0"/>
    </xf>
    <xf numFmtId="0" fontId="19" fillId="17" borderId="83" xfId="0" applyFont="1" applyFill="1" applyBorder="1"/>
    <xf numFmtId="0" fontId="19" fillId="17" borderId="61" xfId="0" applyFont="1" applyFill="1" applyBorder="1"/>
    <xf numFmtId="0" fontId="19" fillId="17" borderId="84" xfId="0" applyFont="1" applyFill="1" applyBorder="1" applyAlignment="1">
      <alignment horizontal="center"/>
    </xf>
    <xf numFmtId="0" fontId="19" fillId="17" borderId="85" xfId="0" applyFont="1" applyFill="1" applyBorder="1" applyAlignment="1">
      <alignment horizontal="center"/>
    </xf>
    <xf numFmtId="0" fontId="19" fillId="17" borderId="86" xfId="0" applyFont="1" applyFill="1" applyBorder="1" applyAlignment="1">
      <alignment horizontal="center"/>
    </xf>
    <xf numFmtId="0" fontId="19" fillId="2" borderId="58" xfId="0" applyFont="1" applyFill="1" applyBorder="1" applyAlignment="1">
      <alignment horizontal="center"/>
    </xf>
    <xf numFmtId="0" fontId="19" fillId="2" borderId="50" xfId="0" applyFont="1" applyFill="1" applyBorder="1" applyAlignment="1">
      <alignment horizontal="center"/>
    </xf>
    <xf numFmtId="0" fontId="19" fillId="2" borderId="87" xfId="0" applyFont="1" applyFill="1" applyBorder="1" applyAlignment="1">
      <alignment horizontal="center" vertical="center" wrapText="1"/>
    </xf>
    <xf numFmtId="0" fontId="19" fillId="2" borderId="88" xfId="0" applyFont="1" applyFill="1" applyBorder="1" applyAlignment="1">
      <alignment horizontal="center" vertical="center" wrapText="1"/>
    </xf>
    <xf numFmtId="0" fontId="19" fillId="2" borderId="89" xfId="0" applyFont="1" applyFill="1" applyBorder="1" applyAlignment="1">
      <alignment horizontal="center" vertical="center" wrapText="1"/>
    </xf>
    <xf numFmtId="0" fontId="19" fillId="2" borderId="90" xfId="0" applyFont="1" applyFill="1" applyBorder="1" applyAlignment="1">
      <alignment horizontal="center" wrapText="1"/>
    </xf>
    <xf numFmtId="0" fontId="19" fillId="2" borderId="54" xfId="0" applyFont="1" applyFill="1" applyBorder="1" applyAlignment="1">
      <alignment horizontal="center" wrapText="1"/>
    </xf>
    <xf numFmtId="0" fontId="19" fillId="2" borderId="67" xfId="0" applyFont="1" applyFill="1" applyBorder="1" applyAlignment="1">
      <alignment horizontal="center" vertical="center" wrapText="1"/>
    </xf>
    <xf numFmtId="0" fontId="19" fillId="2" borderId="91"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10" fillId="41" borderId="84" xfId="0" applyFont="1" applyFill="1" applyBorder="1"/>
    <xf numFmtId="0" fontId="10" fillId="41" borderId="61" xfId="0" applyFont="1" applyFill="1" applyBorder="1"/>
    <xf numFmtId="0" fontId="10" fillId="41" borderId="92" xfId="0" applyFont="1" applyFill="1" applyBorder="1"/>
    <xf numFmtId="0" fontId="10" fillId="41" borderId="63" xfId="0" applyFont="1" applyFill="1" applyBorder="1"/>
    <xf numFmtId="0" fontId="10" fillId="41" borderId="93" xfId="0" applyFont="1" applyFill="1" applyBorder="1"/>
    <xf numFmtId="0" fontId="10" fillId="41" borderId="65" xfId="0" applyFont="1" applyFill="1" applyBorder="1"/>
    <xf numFmtId="2" fontId="77" fillId="0" borderId="60" xfId="32" applyNumberFormat="1" applyFont="1" applyFill="1" applyBorder="1"/>
    <xf numFmtId="2" fontId="77" fillId="0" borderId="42" xfId="32" applyNumberFormat="1" applyFont="1" applyFill="1" applyBorder="1"/>
    <xf numFmtId="2" fontId="77" fillId="0" borderId="85" xfId="32" applyNumberFormat="1" applyFont="1" applyFill="1" applyBorder="1"/>
    <xf numFmtId="2" fontId="77" fillId="0" borderId="62" xfId="32" applyNumberFormat="1" applyFont="1" applyFill="1" applyBorder="1"/>
    <xf numFmtId="2" fontId="77" fillId="0" borderId="3" xfId="32" applyNumberFormat="1" applyFont="1" applyFill="1" applyBorder="1"/>
    <xf numFmtId="2" fontId="77" fillId="0" borderId="2" xfId="32" applyNumberFormat="1" applyFont="1" applyFill="1" applyBorder="1"/>
    <xf numFmtId="2" fontId="77" fillId="0" borderId="64" xfId="32" applyNumberFormat="1" applyFont="1" applyFill="1" applyBorder="1"/>
    <xf numFmtId="2" fontId="77" fillId="0" borderId="44" xfId="32" applyNumberFormat="1" applyFont="1" applyFill="1" applyBorder="1"/>
    <xf numFmtId="2" fontId="77" fillId="0" borderId="94" xfId="32" applyNumberFormat="1" applyFont="1" applyFill="1" applyBorder="1"/>
    <xf numFmtId="0" fontId="78" fillId="18" borderId="29" xfId="0" applyFont="1" applyFill="1" applyBorder="1" applyAlignment="1" applyProtection="1">
      <alignment horizontal="center" vertical="center" wrapText="1" readingOrder="1"/>
      <protection hidden="1"/>
    </xf>
    <xf numFmtId="0" fontId="78" fillId="18" borderId="10" xfId="0" applyFont="1" applyFill="1" applyBorder="1" applyAlignment="1" applyProtection="1">
      <alignment horizontal="center" vertical="center" wrapText="1" readingOrder="1"/>
      <protection hidden="1"/>
    </xf>
    <xf numFmtId="0" fontId="78" fillId="18" borderId="34" xfId="0" applyFont="1" applyFill="1" applyBorder="1" applyAlignment="1" applyProtection="1">
      <alignment horizontal="center" vertical="center" wrapText="1" readingOrder="1"/>
      <protection hidden="1"/>
    </xf>
    <xf numFmtId="172" fontId="74" fillId="0" borderId="96" xfId="0" applyNumberFormat="1" applyFont="1" applyFill="1" applyBorder="1" applyAlignment="1" applyProtection="1">
      <alignment vertical="center"/>
      <protection locked="0"/>
    </xf>
    <xf numFmtId="4" fontId="16" fillId="39" borderId="8" xfId="21" applyNumberFormat="1" applyFont="1" applyFill="1" applyBorder="1" applyAlignment="1" applyProtection="1">
      <alignment vertical="center"/>
      <protection locked="0"/>
    </xf>
    <xf numFmtId="0" fontId="3" fillId="15" borderId="3" xfId="0" applyFont="1" applyFill="1" applyBorder="1" applyAlignment="1">
      <alignment horizontal="left" vertical="center" wrapText="1"/>
    </xf>
    <xf numFmtId="0" fontId="3" fillId="15" borderId="40" xfId="0" applyFont="1" applyFill="1" applyBorder="1" applyAlignment="1">
      <alignment horizontal="left" vertical="center" wrapText="1"/>
    </xf>
    <xf numFmtId="0" fontId="3" fillId="15" borderId="57" xfId="0" applyFont="1" applyFill="1" applyBorder="1" applyAlignment="1">
      <alignment horizontal="left" vertical="center" wrapText="1"/>
    </xf>
    <xf numFmtId="0" fontId="3" fillId="15" borderId="56" xfId="0" applyFont="1" applyFill="1" applyBorder="1" applyAlignment="1">
      <alignment horizontal="left" vertical="center" wrapText="1"/>
    </xf>
    <xf numFmtId="0" fontId="3" fillId="15" borderId="3" xfId="0" applyFont="1" applyFill="1" applyBorder="1" applyAlignment="1">
      <alignment horizontal="left" vertical="center"/>
    </xf>
    <xf numFmtId="0" fontId="3" fillId="15" borderId="56" xfId="0" applyFont="1" applyFill="1" applyBorder="1" applyAlignment="1">
      <alignment horizontal="left" vertical="center"/>
    </xf>
    <xf numFmtId="0" fontId="0" fillId="0" borderId="0" xfId="0" applyFont="1"/>
    <xf numFmtId="2" fontId="78" fillId="18" borderId="29" xfId="0" applyNumberFormat="1" applyFont="1" applyFill="1" applyBorder="1" applyAlignment="1" applyProtection="1">
      <alignment horizontal="center" vertical="center" wrapText="1" readingOrder="1"/>
      <protection hidden="1"/>
    </xf>
    <xf numFmtId="3" fontId="80" fillId="21" borderId="30" xfId="0" applyNumberFormat="1" applyFont="1" applyFill="1" applyBorder="1" applyAlignment="1" applyProtection="1">
      <alignment horizontal="center" vertical="center" wrapText="1" readingOrder="1"/>
      <protection locked="0"/>
    </xf>
    <xf numFmtId="2" fontId="81" fillId="21" borderId="30" xfId="0" applyNumberFormat="1" applyFont="1" applyFill="1" applyBorder="1" applyAlignment="1" applyProtection="1">
      <alignment horizontal="center" vertical="center" wrapText="1" readingOrder="1"/>
      <protection locked="0"/>
    </xf>
    <xf numFmtId="2" fontId="82" fillId="21" borderId="31" xfId="0" applyNumberFormat="1" applyFont="1" applyFill="1" applyBorder="1" applyAlignment="1" applyProtection="1">
      <alignment horizontal="center" vertical="center" wrapText="1" readingOrder="1"/>
      <protection hidden="1"/>
    </xf>
    <xf numFmtId="3" fontId="80" fillId="21" borderId="31" xfId="0" applyNumberFormat="1" applyFont="1" applyFill="1" applyBorder="1" applyAlignment="1" applyProtection="1">
      <alignment horizontal="center" vertical="center" wrapText="1" readingOrder="1"/>
      <protection locked="0"/>
    </xf>
    <xf numFmtId="3" fontId="82" fillId="21" borderId="31" xfId="0" applyNumberFormat="1" applyFont="1" applyFill="1" applyBorder="1" applyAlignment="1" applyProtection="1">
      <alignment horizontal="center" vertical="center" wrapText="1" readingOrder="1"/>
      <protection locked="0"/>
    </xf>
    <xf numFmtId="3" fontId="50" fillId="19" borderId="31" xfId="0" applyNumberFormat="1" applyFont="1" applyFill="1" applyBorder="1" applyAlignment="1" applyProtection="1">
      <alignment horizontal="center" vertical="center" wrapText="1"/>
      <protection hidden="1"/>
    </xf>
    <xf numFmtId="2" fontId="50" fillId="19" borderId="31" xfId="0" applyNumberFormat="1" applyFont="1" applyFill="1" applyBorder="1" applyAlignment="1" applyProtection="1">
      <alignment horizontal="center" vertical="center" wrapText="1"/>
      <protection hidden="1"/>
    </xf>
    <xf numFmtId="3" fontId="50" fillId="22" borderId="31" xfId="0" applyNumberFormat="1" applyFont="1" applyFill="1" applyBorder="1" applyAlignment="1" applyProtection="1">
      <alignment horizontal="center" vertical="center" wrapText="1"/>
      <protection hidden="1"/>
    </xf>
    <xf numFmtId="9" fontId="50" fillId="19" borderId="31" xfId="30" applyFont="1" applyFill="1" applyBorder="1" applyAlignment="1" applyProtection="1">
      <alignment horizontal="center" vertical="center" wrapText="1"/>
      <protection hidden="1"/>
    </xf>
    <xf numFmtId="2" fontId="48" fillId="20" borderId="0" xfId="0" applyNumberFormat="1" applyFont="1" applyFill="1" applyAlignment="1" applyProtection="1">
      <alignment horizontal="center" vertical="center"/>
      <protection hidden="1"/>
    </xf>
    <xf numFmtId="0" fontId="44" fillId="18" borderId="35" xfId="0" applyFont="1" applyFill="1" applyBorder="1" applyAlignment="1" applyProtection="1">
      <alignment horizontal="left" vertical="center" wrapText="1" readingOrder="1"/>
      <protection locked="0"/>
    </xf>
    <xf numFmtId="0" fontId="44" fillId="18" borderId="35" xfId="0" applyFont="1" applyFill="1" applyBorder="1" applyAlignment="1" applyProtection="1">
      <alignment horizontal="left" vertical="center" readingOrder="1"/>
      <protection locked="0"/>
    </xf>
    <xf numFmtId="173" fontId="83" fillId="30" borderId="55" xfId="21" applyNumberFormat="1" applyFont="1" applyFill="1" applyBorder="1" applyAlignment="1" applyProtection="1">
      <alignment horizontal="center" vertical="center"/>
      <protection hidden="1"/>
    </xf>
    <xf numFmtId="173" fontId="83" fillId="30" borderId="49" xfId="21" applyNumberFormat="1" applyFont="1" applyFill="1" applyBorder="1" applyAlignment="1" applyProtection="1">
      <alignment horizontal="center" vertical="center"/>
      <protection hidden="1"/>
    </xf>
    <xf numFmtId="0" fontId="20" fillId="0" borderId="0" xfId="0" applyFont="1" applyProtection="1">
      <protection hidden="1"/>
    </xf>
    <xf numFmtId="0" fontId="19" fillId="0" borderId="0" xfId="0" applyFont="1"/>
    <xf numFmtId="4" fontId="93" fillId="0" borderId="3" xfId="21" applyNumberFormat="1" applyFont="1" applyBorder="1" applyAlignment="1" applyProtection="1">
      <alignment horizontal="center" vertical="center" wrapText="1"/>
      <protection hidden="1"/>
    </xf>
    <xf numFmtId="0" fontId="26" fillId="44" borderId="3" xfId="21" applyFont="1" applyFill="1" applyBorder="1" applyAlignment="1" applyProtection="1">
      <alignment vertical="center" wrapText="1"/>
      <protection hidden="1"/>
    </xf>
    <xf numFmtId="0" fontId="26" fillId="44" borderId="3" xfId="21" applyFont="1" applyFill="1" applyBorder="1" applyAlignment="1" applyProtection="1">
      <alignment vertical="center"/>
      <protection hidden="1"/>
    </xf>
    <xf numFmtId="0" fontId="26" fillId="44" borderId="36" xfId="21" applyFont="1" applyFill="1" applyBorder="1" applyAlignment="1" applyProtection="1">
      <alignment vertical="center" wrapText="1"/>
      <protection hidden="1"/>
    </xf>
    <xf numFmtId="0" fontId="58" fillId="31" borderId="0" xfId="36" applyFont="1" applyFill="1" applyAlignment="1" applyProtection="1">
      <alignment horizontal="left" vertical="top" wrapText="1"/>
      <protection hidden="1"/>
    </xf>
    <xf numFmtId="9" fontId="16" fillId="0" borderId="79" xfId="30" applyFont="1" applyFill="1" applyBorder="1" applyAlignment="1" applyProtection="1">
      <alignment vertical="center"/>
      <protection locked="0"/>
    </xf>
    <xf numFmtId="9" fontId="16" fillId="0" borderId="80" xfId="30" applyFont="1" applyFill="1" applyBorder="1" applyAlignment="1" applyProtection="1">
      <alignment vertical="center"/>
      <protection locked="0"/>
    </xf>
    <xf numFmtId="9" fontId="16" fillId="0" borderId="81" xfId="30" applyFont="1" applyFill="1" applyBorder="1" applyAlignment="1" applyProtection="1">
      <alignment vertical="center"/>
      <protection locked="0"/>
    </xf>
    <xf numFmtId="0" fontId="92" fillId="0" borderId="3" xfId="30" applyNumberFormat="1" applyFont="1" applyFill="1" applyBorder="1" applyAlignment="1" applyProtection="1">
      <alignment horizontal="center" vertical="center"/>
      <protection locked="0"/>
    </xf>
    <xf numFmtId="0" fontId="3" fillId="0" borderId="0" xfId="34" applyFont="1" applyFill="1" applyBorder="1"/>
    <xf numFmtId="0" fontId="3" fillId="0" borderId="0" xfId="34" applyFont="1" applyFill="1" applyBorder="1" applyAlignment="1">
      <alignment wrapText="1"/>
    </xf>
    <xf numFmtId="0" fontId="47" fillId="0" borderId="0" xfId="34" applyFont="1" applyFill="1" applyBorder="1"/>
    <xf numFmtId="0" fontId="47" fillId="0" borderId="0" xfId="34" applyFont="1" applyFill="1" applyBorder="1" applyAlignment="1">
      <alignment wrapText="1"/>
    </xf>
    <xf numFmtId="0" fontId="86" fillId="0" borderId="0" xfId="34" applyFont="1" applyFill="1" applyBorder="1" applyAlignment="1">
      <alignment wrapText="1"/>
    </xf>
    <xf numFmtId="0" fontId="3" fillId="0" borderId="0" xfId="34" applyFont="1" applyFill="1" applyBorder="1" applyAlignment="1">
      <alignment horizontal="left" vertical="center" wrapText="1"/>
    </xf>
    <xf numFmtId="0" fontId="88" fillId="0" borderId="0" xfId="35" applyFont="1" applyFill="1" applyBorder="1" applyAlignment="1">
      <alignment horizontal="left" vertical="center"/>
    </xf>
    <xf numFmtId="0" fontId="3" fillId="0" borderId="0" xfId="34" quotePrefix="1" applyFont="1" applyFill="1" applyBorder="1" applyAlignment="1">
      <alignment horizontal="left" vertical="center"/>
    </xf>
    <xf numFmtId="0" fontId="3" fillId="0" borderId="0" xfId="34" quotePrefix="1" applyFont="1" applyFill="1" applyBorder="1" applyAlignment="1">
      <alignment horizontal="left" vertical="center" wrapText="1"/>
    </xf>
    <xf numFmtId="0" fontId="3" fillId="0" borderId="0" xfId="34" applyFont="1" applyFill="1" applyBorder="1" applyAlignment="1">
      <alignment horizontal="left" vertical="center"/>
    </xf>
    <xf numFmtId="0" fontId="88" fillId="0" borderId="0" xfId="35" applyFont="1" applyFill="1" applyBorder="1" applyAlignment="1">
      <alignment vertical="center"/>
    </xf>
    <xf numFmtId="0" fontId="89" fillId="0" borderId="0" xfId="35" applyFont="1" applyFill="1" applyBorder="1" applyAlignment="1">
      <alignment horizontal="left" vertical="center" wrapText="1"/>
    </xf>
    <xf numFmtId="0" fontId="47" fillId="0" borderId="0" xfId="34" applyFont="1" applyFill="1" applyBorder="1" applyAlignment="1">
      <alignment horizontal="left" vertical="center" wrapText="1"/>
    </xf>
    <xf numFmtId="172" fontId="67" fillId="35" borderId="3" xfId="0" applyNumberFormat="1" applyFont="1" applyFill="1" applyBorder="1" applyAlignment="1" applyProtection="1">
      <alignment horizontal="center" vertical="center" wrapText="1"/>
      <protection locked="0"/>
    </xf>
    <xf numFmtId="174" fontId="67" fillId="27" borderId="3" xfId="32" applyNumberFormat="1" applyFont="1" applyFill="1" applyBorder="1" applyAlignment="1" applyProtection="1">
      <alignment horizontal="center" vertical="center" wrapText="1"/>
      <protection locked="0"/>
    </xf>
    <xf numFmtId="174" fontId="67" fillId="32" borderId="3" xfId="32" applyNumberFormat="1" applyFont="1" applyFill="1" applyBorder="1" applyAlignment="1" applyProtection="1">
      <alignment horizontal="center" vertical="center" wrapText="1"/>
      <protection locked="0"/>
    </xf>
    <xf numFmtId="0" fontId="19" fillId="0" borderId="0" xfId="0" applyFont="1" applyAlignment="1">
      <alignment wrapText="1"/>
    </xf>
    <xf numFmtId="0" fontId="14" fillId="0" borderId="0" xfId="10" applyFont="1" applyFill="1" applyBorder="1" applyAlignment="1" applyProtection="1">
      <alignment vertical="center"/>
      <protection hidden="1"/>
    </xf>
    <xf numFmtId="0" fontId="14" fillId="6" borderId="0" xfId="10" applyFont="1" applyFill="1" applyAlignment="1" applyProtection="1">
      <alignment vertical="center"/>
      <protection hidden="1"/>
    </xf>
    <xf numFmtId="0" fontId="105" fillId="0" borderId="3" xfId="21" applyFont="1" applyBorder="1" applyAlignment="1" applyProtection="1">
      <alignment horizontal="left" vertical="center" wrapText="1" indent="1"/>
      <protection hidden="1"/>
    </xf>
    <xf numFmtId="0" fontId="14" fillId="0" borderId="3" xfId="21" applyFont="1" applyBorder="1" applyAlignment="1" applyProtection="1">
      <alignment horizontal="left" vertical="center" wrapText="1" indent="1"/>
      <protection hidden="1"/>
    </xf>
    <xf numFmtId="0" fontId="26" fillId="44" borderId="57" xfId="21" applyFont="1" applyFill="1" applyBorder="1" applyAlignment="1" applyProtection="1">
      <alignment vertical="center" wrapText="1"/>
      <protection hidden="1"/>
    </xf>
    <xf numFmtId="4" fontId="99" fillId="32" borderId="3" xfId="36" applyNumberFormat="1" applyFont="1" applyFill="1" applyBorder="1" applyAlignment="1" applyProtection="1">
      <alignment horizontal="left" vertical="center" wrapText="1"/>
      <protection hidden="1"/>
    </xf>
    <xf numFmtId="2" fontId="16" fillId="0" borderId="96" xfId="0" applyNumberFormat="1" applyFont="1" applyFill="1" applyBorder="1" applyAlignment="1" applyProtection="1">
      <alignment horizontal="center" vertical="center"/>
      <protection locked="0"/>
    </xf>
    <xf numFmtId="4" fontId="83" fillId="39" borderId="111" xfId="21" applyNumberFormat="1" applyFont="1" applyFill="1" applyBorder="1" applyAlignment="1" applyProtection="1">
      <alignment horizontal="center" vertical="center"/>
      <protection locked="0"/>
    </xf>
    <xf numFmtId="0" fontId="92" fillId="0" borderId="56" xfId="30" applyNumberFormat="1" applyFont="1" applyFill="1" applyBorder="1" applyAlignment="1" applyProtection="1">
      <alignment horizontal="center" vertical="center"/>
      <protection locked="0"/>
    </xf>
    <xf numFmtId="10" fontId="82" fillId="21" borderId="33" xfId="30" applyNumberFormat="1" applyFont="1" applyFill="1" applyBorder="1" applyAlignment="1" applyProtection="1">
      <alignment horizontal="center" vertical="center" wrapText="1" readingOrder="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23" fillId="7" borderId="15" xfId="20" applyFont="1" applyFill="1" applyBorder="1" applyAlignment="1" applyProtection="1">
      <alignment horizontal="center" vertical="center" textRotation="90" wrapText="1"/>
      <protection hidden="1"/>
    </xf>
    <xf numFmtId="0" fontId="78" fillId="18" borderId="100" xfId="0" applyFont="1" applyFill="1" applyBorder="1" applyAlignment="1" applyProtection="1">
      <alignment horizontal="center" vertical="center" wrapText="1" readingOrder="1"/>
      <protection hidden="1"/>
    </xf>
    <xf numFmtId="0" fontId="24" fillId="40" borderId="25" xfId="21" applyFont="1" applyFill="1" applyBorder="1" applyAlignment="1" applyProtection="1">
      <alignment vertical="center" wrapText="1"/>
      <protection hidden="1"/>
    </xf>
    <xf numFmtId="4" fontId="24" fillId="40" borderId="24" xfId="21" applyNumberFormat="1" applyFont="1" applyFill="1" applyBorder="1" applyAlignment="1" applyProtection="1">
      <alignment horizontal="left" vertical="center" wrapText="1"/>
      <protection hidden="1"/>
    </xf>
    <xf numFmtId="0" fontId="26" fillId="17" borderId="36" xfId="21" applyFont="1" applyFill="1" applyBorder="1" applyAlignment="1" applyProtection="1">
      <alignment vertical="center"/>
      <protection hidden="1"/>
    </xf>
    <xf numFmtId="0" fontId="18" fillId="0" borderId="0" xfId="33" applyProtection="1">
      <protection hidden="1"/>
    </xf>
    <xf numFmtId="0" fontId="18" fillId="0" borderId="0" xfId="33" applyAlignment="1" applyProtection="1">
      <alignment horizontal="center"/>
      <protection hidden="1"/>
    </xf>
    <xf numFmtId="4" fontId="24" fillId="40" borderId="23" xfId="21" applyNumberFormat="1" applyFont="1" applyFill="1" applyBorder="1" applyAlignment="1" applyProtection="1">
      <alignment horizontal="left" vertical="center" wrapText="1"/>
      <protection hidden="1"/>
    </xf>
    <xf numFmtId="9" fontId="26" fillId="0" borderId="0" xfId="30" applyFont="1" applyAlignment="1" applyProtection="1">
      <alignment vertical="center"/>
      <protection hidden="1"/>
    </xf>
    <xf numFmtId="0" fontId="16" fillId="17" borderId="3" xfId="21" applyFont="1" applyFill="1" applyBorder="1" applyAlignment="1" applyProtection="1">
      <alignment horizontal="center" vertical="center" wrapText="1"/>
      <protection hidden="1"/>
    </xf>
    <xf numFmtId="0" fontId="26" fillId="17" borderId="0" xfId="21" applyFont="1" applyFill="1" applyBorder="1" applyAlignment="1" applyProtection="1">
      <alignment vertical="center"/>
      <protection hidden="1"/>
    </xf>
    <xf numFmtId="0" fontId="24" fillId="39" borderId="26" xfId="21" applyFont="1" applyFill="1" applyBorder="1" applyAlignment="1" applyProtection="1">
      <alignment vertical="center" wrapText="1"/>
      <protection hidden="1"/>
    </xf>
    <xf numFmtId="0" fontId="24" fillId="39" borderId="0" xfId="21" applyFont="1" applyFill="1" applyBorder="1" applyAlignment="1" applyProtection="1">
      <alignment horizontal="left" vertical="center" wrapText="1"/>
      <protection hidden="1"/>
    </xf>
    <xf numFmtId="4" fontId="106" fillId="15" borderId="0" xfId="21" applyNumberFormat="1" applyFont="1" applyFill="1" applyBorder="1" applyAlignment="1" applyProtection="1">
      <alignment vertical="center"/>
      <protection hidden="1"/>
    </xf>
    <xf numFmtId="0" fontId="26" fillId="0" borderId="2" xfId="21" applyFont="1" applyBorder="1" applyAlignment="1" applyProtection="1">
      <alignment vertical="center" wrapText="1"/>
      <protection hidden="1"/>
    </xf>
    <xf numFmtId="0" fontId="107" fillId="0" borderId="0" xfId="0" applyFont="1" applyAlignment="1" applyProtection="1">
      <alignment vertical="center" wrapText="1"/>
      <protection hidden="1"/>
    </xf>
    <xf numFmtId="0" fontId="27" fillId="0" borderId="74" xfId="21" applyFont="1" applyFill="1" applyBorder="1" applyAlignment="1" applyProtection="1">
      <alignment vertical="center" wrapText="1"/>
      <protection hidden="1"/>
    </xf>
    <xf numFmtId="4" fontId="27" fillId="0" borderId="75" xfId="21" applyNumberFormat="1" applyFont="1" applyFill="1" applyBorder="1" applyAlignment="1" applyProtection="1">
      <alignment horizontal="left" vertical="center" wrapText="1"/>
      <protection hidden="1"/>
    </xf>
    <xf numFmtId="0" fontId="85" fillId="0" borderId="3" xfId="21" applyFont="1" applyBorder="1" applyAlignment="1" applyProtection="1">
      <alignment vertical="center" wrapText="1"/>
      <protection hidden="1"/>
    </xf>
    <xf numFmtId="0" fontId="27" fillId="0" borderId="77" xfId="21" applyFont="1" applyFill="1" applyBorder="1" applyAlignment="1" applyProtection="1">
      <alignment vertical="center" wrapText="1"/>
      <protection hidden="1"/>
    </xf>
    <xf numFmtId="4" fontId="27" fillId="0" borderId="78" xfId="21" applyNumberFormat="1" applyFont="1" applyFill="1" applyBorder="1" applyAlignment="1" applyProtection="1">
      <alignment horizontal="left" vertical="center" wrapText="1"/>
      <protection hidden="1"/>
    </xf>
    <xf numFmtId="0" fontId="26" fillId="0" borderId="37" xfId="21" applyFont="1" applyBorder="1" applyAlignment="1" applyProtection="1">
      <alignment vertical="center" wrapText="1"/>
      <protection hidden="1"/>
    </xf>
    <xf numFmtId="0" fontId="18" fillId="0" borderId="0" xfId="33" applyAlignment="1" applyProtection="1">
      <alignment horizontal="center" vertical="center"/>
      <protection hidden="1"/>
    </xf>
    <xf numFmtId="0" fontId="54" fillId="43" borderId="0" xfId="21" applyFont="1" applyFill="1" applyBorder="1" applyAlignment="1" applyProtection="1">
      <alignment horizontal="center" vertical="center"/>
      <protection hidden="1"/>
    </xf>
    <xf numFmtId="0" fontId="26" fillId="43" borderId="0" xfId="21" applyFont="1" applyFill="1" applyAlignment="1" applyProtection="1">
      <alignment horizontal="center" vertical="center"/>
      <protection hidden="1"/>
    </xf>
    <xf numFmtId="0" fontId="59" fillId="0" borderId="0" xfId="21" applyFont="1" applyBorder="1" applyAlignment="1" applyProtection="1">
      <alignment horizontal="center" vertical="center" wrapText="1"/>
      <protection hidden="1"/>
    </xf>
    <xf numFmtId="0" fontId="27" fillId="0" borderId="16" xfId="21" applyFont="1" applyBorder="1" applyAlignment="1" applyProtection="1">
      <alignment vertical="center" wrapText="1"/>
      <protection hidden="1"/>
    </xf>
    <xf numFmtId="4" fontId="27" fillId="0" borderId="15" xfId="21" applyNumberFormat="1" applyFont="1" applyBorder="1" applyAlignment="1" applyProtection="1">
      <alignment horizontal="left" vertical="center" wrapText="1"/>
      <protection hidden="1"/>
    </xf>
    <xf numFmtId="0" fontId="26" fillId="17" borderId="3" xfId="21" applyFont="1" applyFill="1" applyBorder="1" applyAlignment="1" applyProtection="1">
      <alignment vertical="center" wrapText="1"/>
      <protection hidden="1"/>
    </xf>
    <xf numFmtId="0" fontId="59" fillId="0" borderId="0" xfId="21" applyFont="1" applyFill="1" applyBorder="1" applyAlignment="1" applyProtection="1">
      <alignment vertical="center" wrapText="1"/>
      <protection hidden="1"/>
    </xf>
    <xf numFmtId="2" fontId="26" fillId="17" borderId="3" xfId="21" applyNumberFormat="1" applyFont="1" applyFill="1" applyBorder="1" applyAlignment="1" applyProtection="1">
      <alignment vertical="center" wrapText="1"/>
      <protection hidden="1"/>
    </xf>
    <xf numFmtId="0" fontId="59" fillId="0" borderId="0" xfId="21" applyFont="1" applyFill="1" applyBorder="1" applyAlignment="1" applyProtection="1">
      <alignment vertical="center"/>
      <protection hidden="1"/>
    </xf>
    <xf numFmtId="0" fontId="26" fillId="0" borderId="36" xfId="21" applyFont="1" applyBorder="1" applyAlignment="1" applyProtection="1">
      <alignment vertical="center" wrapText="1"/>
      <protection hidden="1"/>
    </xf>
    <xf numFmtId="0" fontId="16" fillId="0" borderId="0" xfId="21" applyFont="1" applyAlignment="1" applyProtection="1">
      <alignment horizontal="left" vertical="center" wrapText="1"/>
      <protection hidden="1"/>
    </xf>
    <xf numFmtId="0" fontId="54" fillId="0" borderId="0" xfId="21" applyFont="1" applyAlignment="1" applyProtection="1">
      <alignment vertical="center"/>
      <protection hidden="1"/>
    </xf>
    <xf numFmtId="4" fontId="24" fillId="40" borderId="23" xfId="21" applyNumberFormat="1" applyFont="1" applyFill="1" applyBorder="1" applyAlignment="1" applyProtection="1">
      <alignment horizontal="left" vertical="center" wrapText="1"/>
      <protection locked="0"/>
    </xf>
    <xf numFmtId="0" fontId="0" fillId="0" borderId="0" xfId="0" applyAlignment="1" applyProtection="1">
      <alignment horizontal="left" vertical="center" wrapText="1"/>
      <protection hidden="1"/>
    </xf>
    <xf numFmtId="0" fontId="0" fillId="0" borderId="0" xfId="0" applyProtection="1">
      <protection hidden="1"/>
    </xf>
    <xf numFmtId="0" fontId="19" fillId="30" borderId="36" xfId="0" applyFont="1" applyFill="1" applyBorder="1" applyAlignment="1" applyProtection="1">
      <alignment horizontal="center"/>
      <protection hidden="1"/>
    </xf>
    <xf numFmtId="0" fontId="19" fillId="0" borderId="0" xfId="0" applyFont="1" applyAlignment="1" applyProtection="1">
      <protection hidden="1"/>
    </xf>
    <xf numFmtId="0" fontId="19" fillId="0" borderId="0" xfId="0" applyFont="1" applyProtection="1">
      <protection hidden="1"/>
    </xf>
    <xf numFmtId="0" fontId="90" fillId="29" borderId="104" xfId="0" applyFont="1" applyFill="1" applyBorder="1" applyAlignment="1" applyProtection="1">
      <alignment horizontal="center" vertical="center" wrapText="1"/>
      <protection hidden="1"/>
    </xf>
    <xf numFmtId="0" fontId="0" fillId="0" borderId="0" xfId="0" applyAlignment="1" applyProtection="1">
      <alignment horizontal="left" vertical="top" wrapText="1"/>
      <protection hidden="1"/>
    </xf>
    <xf numFmtId="0" fontId="19" fillId="37" borderId="57" xfId="0" applyFont="1" applyFill="1" applyBorder="1" applyAlignment="1" applyProtection="1">
      <alignment horizontal="center"/>
      <protection hidden="1"/>
    </xf>
    <xf numFmtId="0" fontId="19" fillId="30" borderId="3" xfId="0" applyFont="1" applyFill="1" applyBorder="1" applyAlignment="1" applyProtection="1">
      <alignment horizontal="center"/>
      <protection hidden="1"/>
    </xf>
    <xf numFmtId="0" fontId="94" fillId="45" borderId="3" xfId="0" applyFont="1" applyFill="1" applyBorder="1" applyAlignment="1" applyProtection="1">
      <alignment horizontal="center"/>
      <protection hidden="1"/>
    </xf>
    <xf numFmtId="0" fontId="95" fillId="45" borderId="3"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97" fillId="23" borderId="3" xfId="0" applyFont="1" applyFill="1" applyBorder="1" applyProtection="1">
      <protection hidden="1"/>
    </xf>
    <xf numFmtId="0" fontId="98" fillId="23" borderId="3" xfId="0" applyFont="1" applyFill="1" applyBorder="1" applyProtection="1">
      <protection hidden="1"/>
    </xf>
    <xf numFmtId="170" fontId="81" fillId="21" borderId="30" xfId="0" applyNumberFormat="1" applyFont="1" applyFill="1" applyBorder="1" applyAlignment="1" applyProtection="1">
      <alignment horizontal="center" vertical="center" wrapText="1" readingOrder="1"/>
      <protection hidden="1"/>
    </xf>
    <xf numFmtId="0" fontId="108" fillId="43" borderId="0" xfId="0" applyFont="1" applyFill="1" applyProtection="1">
      <protection hidden="1"/>
    </xf>
    <xf numFmtId="2" fontId="0" fillId="0" borderId="0" xfId="0" applyNumberFormat="1" applyProtection="1">
      <protection hidden="1"/>
    </xf>
    <xf numFmtId="0" fontId="0" fillId="0" borderId="0" xfId="0" applyFont="1" applyProtection="1">
      <protection hidden="1"/>
    </xf>
    <xf numFmtId="0" fontId="37" fillId="0" borderId="0" xfId="26" applyProtection="1">
      <protection hidden="1"/>
    </xf>
    <xf numFmtId="0" fontId="0" fillId="0" borderId="0" xfId="0" applyFill="1" applyProtection="1">
      <protection hidden="1"/>
    </xf>
    <xf numFmtId="165" fontId="0" fillId="0" borderId="0" xfId="31" applyFont="1" applyProtection="1">
      <protection hidden="1"/>
    </xf>
    <xf numFmtId="44" fontId="0" fillId="0" borderId="0" xfId="0" applyNumberFormat="1" applyProtection="1">
      <protection hidden="1"/>
    </xf>
    <xf numFmtId="0" fontId="100" fillId="0" borderId="32" xfId="0" applyFont="1" applyBorder="1" applyAlignment="1" applyProtection="1">
      <alignment horizontal="left" vertical="center" readingOrder="1"/>
      <protection hidden="1"/>
    </xf>
    <xf numFmtId="0" fontId="100" fillId="0" borderId="0" xfId="0" applyFont="1" applyProtection="1">
      <protection hidden="1"/>
    </xf>
    <xf numFmtId="0" fontId="101" fillId="0" borderId="0" xfId="0" applyFont="1" applyProtection="1">
      <protection hidden="1"/>
    </xf>
    <xf numFmtId="0" fontId="103" fillId="0" borderId="0" xfId="0" applyFont="1" applyAlignment="1" applyProtection="1">
      <alignment horizontal="center"/>
      <protection hidden="1"/>
    </xf>
    <xf numFmtId="0" fontId="103" fillId="0" borderId="0" xfId="0" applyFont="1" applyAlignment="1" applyProtection="1">
      <alignment horizontal="left"/>
      <protection hidden="1"/>
    </xf>
    <xf numFmtId="0" fontId="43" fillId="0" borderId="0" xfId="0" applyFont="1" applyAlignment="1" applyProtection="1">
      <alignment horizontal="center"/>
      <protection hidden="1"/>
    </xf>
    <xf numFmtId="0" fontId="68" fillId="29" borderId="36" xfId="0" applyFont="1" applyFill="1" applyBorder="1" applyAlignment="1" applyProtection="1">
      <alignment horizontal="left" vertical="center" wrapText="1"/>
      <protection hidden="1"/>
    </xf>
    <xf numFmtId="0" fontId="43" fillId="29" borderId="37" xfId="0" applyFont="1" applyFill="1" applyBorder="1" applyAlignment="1" applyProtection="1">
      <alignment horizontal="left" vertical="top" wrapText="1"/>
      <protection hidden="1"/>
    </xf>
    <xf numFmtId="0" fontId="103" fillId="0" borderId="0" xfId="0" applyFont="1" applyProtection="1">
      <protection hidden="1"/>
    </xf>
    <xf numFmtId="0" fontId="68" fillId="29" borderId="51" xfId="0" applyFont="1" applyFill="1" applyBorder="1" applyAlignment="1" applyProtection="1">
      <alignment horizontal="left" vertical="center" wrapText="1"/>
      <protection hidden="1"/>
    </xf>
    <xf numFmtId="0" fontId="43" fillId="29" borderId="52" xfId="0" applyFont="1" applyFill="1" applyBorder="1" applyAlignment="1" applyProtection="1">
      <alignment horizontal="left" vertical="top" wrapText="1"/>
      <protection hidden="1"/>
    </xf>
    <xf numFmtId="0" fontId="48" fillId="24" borderId="46" xfId="0" applyFont="1" applyFill="1" applyBorder="1" applyAlignment="1" applyProtection="1">
      <alignment vertical="center" wrapText="1"/>
      <protection hidden="1"/>
    </xf>
    <xf numFmtId="0" fontId="48" fillId="24" borderId="0" xfId="0" applyFont="1" applyFill="1" applyBorder="1" applyAlignment="1" applyProtection="1">
      <alignment vertical="center" wrapText="1"/>
      <protection hidden="1"/>
    </xf>
    <xf numFmtId="0" fontId="48" fillId="24" borderId="40" xfId="0" applyFont="1" applyFill="1" applyBorder="1" applyAlignment="1" applyProtection="1">
      <alignment horizontal="center" vertical="center" wrapText="1"/>
      <protection hidden="1"/>
    </xf>
    <xf numFmtId="0" fontId="65" fillId="23" borderId="42" xfId="0" applyFont="1" applyFill="1" applyBorder="1" applyAlignment="1" applyProtection="1">
      <alignment horizontal="left" vertical="center" wrapText="1"/>
      <protection hidden="1"/>
    </xf>
    <xf numFmtId="0" fontId="62" fillId="35" borderId="53" xfId="0" applyFont="1" applyFill="1" applyBorder="1" applyProtection="1">
      <protection hidden="1"/>
    </xf>
    <xf numFmtId="0" fontId="104" fillId="0" borderId="0" xfId="0" applyFont="1" applyProtection="1">
      <protection hidden="1"/>
    </xf>
    <xf numFmtId="0" fontId="104" fillId="0" borderId="0" xfId="0" applyFont="1" applyBorder="1" applyAlignment="1" applyProtection="1">
      <alignment horizontal="left"/>
      <protection hidden="1"/>
    </xf>
    <xf numFmtId="0" fontId="104" fillId="0" borderId="0" xfId="0" applyFont="1" applyBorder="1" applyProtection="1">
      <protection hidden="1"/>
    </xf>
    <xf numFmtId="0" fontId="103" fillId="0" borderId="0" xfId="0" applyFont="1" applyBorder="1" applyAlignment="1" applyProtection="1">
      <alignment horizontal="left"/>
      <protection hidden="1"/>
    </xf>
    <xf numFmtId="0" fontId="50" fillId="0" borderId="0" xfId="0" applyFont="1" applyProtection="1">
      <protection hidden="1"/>
    </xf>
    <xf numFmtId="0" fontId="65" fillId="23" borderId="3" xfId="0" applyFont="1" applyFill="1" applyBorder="1" applyAlignment="1" applyProtection="1">
      <alignment horizontal="left" vertical="center" wrapText="1"/>
      <protection hidden="1"/>
    </xf>
    <xf numFmtId="0" fontId="66" fillId="35" borderId="3" xfId="21" applyFont="1" applyFill="1" applyBorder="1" applyAlignment="1" applyProtection="1">
      <alignment vertical="center" wrapText="1"/>
      <protection hidden="1"/>
    </xf>
    <xf numFmtId="0" fontId="103" fillId="0" borderId="0" xfId="0" applyFont="1" applyBorder="1" applyProtection="1">
      <protection hidden="1"/>
    </xf>
    <xf numFmtId="0" fontId="65" fillId="23" borderId="44" xfId="0" applyFont="1" applyFill="1" applyBorder="1" applyAlignment="1" applyProtection="1">
      <alignment horizontal="left" vertical="center" wrapText="1"/>
      <protection hidden="1"/>
    </xf>
    <xf numFmtId="0" fontId="66" fillId="35" borderId="44" xfId="21" applyFont="1" applyFill="1" applyBorder="1" applyAlignment="1" applyProtection="1">
      <alignment vertical="center" wrapText="1"/>
      <protection hidden="1"/>
    </xf>
    <xf numFmtId="0" fontId="51" fillId="0" borderId="0" xfId="0" applyFont="1" applyProtection="1">
      <protection hidden="1"/>
    </xf>
    <xf numFmtId="0" fontId="64" fillId="6" borderId="58" xfId="0" applyFont="1" applyFill="1" applyBorder="1" applyAlignment="1" applyProtection="1">
      <alignment horizontal="center" vertical="center" textRotation="90" wrapText="1"/>
      <protection hidden="1"/>
    </xf>
    <xf numFmtId="0" fontId="63" fillId="6" borderId="38" xfId="0" applyFont="1" applyFill="1" applyBorder="1" applyAlignment="1" applyProtection="1">
      <alignment horizontal="center" vertical="center" textRotation="90" wrapText="1"/>
      <protection hidden="1"/>
    </xf>
    <xf numFmtId="0" fontId="63" fillId="6" borderId="40" xfId="0" applyFont="1" applyFill="1" applyBorder="1" applyAlignment="1" applyProtection="1">
      <alignment horizontal="center" vertical="center" textRotation="90" wrapText="1"/>
      <protection hidden="1"/>
    </xf>
    <xf numFmtId="0" fontId="65" fillId="6" borderId="40" xfId="0" applyFont="1" applyFill="1" applyBorder="1" applyAlignment="1" applyProtection="1">
      <alignment horizontal="left" vertical="center" wrapText="1"/>
      <protection hidden="1"/>
    </xf>
    <xf numFmtId="0" fontId="66" fillId="6" borderId="39" xfId="21" applyFont="1" applyFill="1" applyBorder="1" applyAlignment="1" applyProtection="1">
      <alignment vertical="center" wrapText="1"/>
      <protection hidden="1"/>
    </xf>
    <xf numFmtId="0" fontId="66" fillId="6" borderId="59" xfId="21" applyFont="1" applyFill="1" applyBorder="1" applyAlignment="1" applyProtection="1">
      <alignment horizontal="left" vertical="center" wrapText="1"/>
      <protection hidden="1"/>
    </xf>
    <xf numFmtId="0" fontId="65" fillId="26" borderId="42" xfId="0" applyFont="1" applyFill="1" applyBorder="1" applyAlignment="1" applyProtection="1">
      <alignment horizontal="center" vertical="center" wrapText="1"/>
      <protection hidden="1"/>
    </xf>
    <xf numFmtId="0" fontId="65" fillId="26" borderId="42" xfId="0" applyFont="1" applyFill="1" applyBorder="1" applyAlignment="1" applyProtection="1">
      <alignment horizontal="left" vertical="center" wrapText="1"/>
      <protection hidden="1"/>
    </xf>
    <xf numFmtId="0" fontId="66" fillId="28" borderId="42" xfId="21" applyFont="1" applyFill="1" applyBorder="1" applyAlignment="1" applyProtection="1">
      <alignment vertical="center" wrapText="1"/>
      <protection hidden="1"/>
    </xf>
    <xf numFmtId="0" fontId="65" fillId="26" borderId="3" xfId="0" applyFont="1" applyFill="1" applyBorder="1" applyAlignment="1" applyProtection="1">
      <alignment horizontal="center" vertical="center" wrapText="1"/>
      <protection hidden="1"/>
    </xf>
    <xf numFmtId="0" fontId="65" fillId="26" borderId="3" xfId="0" applyFont="1" applyFill="1" applyBorder="1" applyAlignment="1" applyProtection="1">
      <alignment horizontal="left" vertical="center" wrapText="1"/>
      <protection hidden="1"/>
    </xf>
    <xf numFmtId="0" fontId="66" fillId="28" borderId="3" xfId="21" applyFont="1" applyFill="1" applyBorder="1" applyAlignment="1" applyProtection="1">
      <alignment vertical="center" wrapText="1"/>
      <protection hidden="1"/>
    </xf>
    <xf numFmtId="0" fontId="62" fillId="33" borderId="3" xfId="0" applyFont="1" applyFill="1" applyBorder="1" applyAlignment="1" applyProtection="1">
      <alignment horizontal="center" vertical="center" textRotation="90" wrapText="1"/>
      <protection hidden="1"/>
    </xf>
    <xf numFmtId="0" fontId="67" fillId="33" borderId="3" xfId="0" applyFont="1" applyFill="1" applyBorder="1" applyAlignment="1" applyProtection="1">
      <alignment horizontal="left" vertical="center" wrapText="1"/>
      <protection hidden="1"/>
    </xf>
    <xf numFmtId="0" fontId="66" fillId="27" borderId="3" xfId="21" applyFont="1" applyFill="1" applyBorder="1" applyAlignment="1" applyProtection="1">
      <alignment vertical="center" wrapText="1"/>
      <protection hidden="1"/>
    </xf>
    <xf numFmtId="0" fontId="62" fillId="32" borderId="3" xfId="0" applyFont="1" applyFill="1" applyBorder="1" applyAlignment="1" applyProtection="1">
      <alignment horizontal="center" vertical="center" textRotation="90" wrapText="1"/>
      <protection hidden="1"/>
    </xf>
    <xf numFmtId="0" fontId="67" fillId="32" borderId="3" xfId="0" applyFont="1" applyFill="1" applyBorder="1" applyAlignment="1" applyProtection="1">
      <alignment horizontal="left" vertical="center" wrapText="1"/>
      <protection hidden="1"/>
    </xf>
    <xf numFmtId="0" fontId="66" fillId="32" borderId="3" xfId="21" applyFont="1" applyFill="1" applyBorder="1" applyAlignment="1" applyProtection="1">
      <alignment vertical="center" wrapText="1"/>
      <protection hidden="1"/>
    </xf>
    <xf numFmtId="0" fontId="62" fillId="32" borderId="44" xfId="0" applyFont="1" applyFill="1" applyBorder="1" applyAlignment="1" applyProtection="1">
      <alignment horizontal="center" vertical="center" textRotation="90" wrapText="1"/>
      <protection hidden="1"/>
    </xf>
    <xf numFmtId="0" fontId="67" fillId="32" borderId="44" xfId="0" applyFont="1" applyFill="1" applyBorder="1" applyAlignment="1" applyProtection="1">
      <alignment horizontal="left" vertical="center" wrapText="1"/>
      <protection hidden="1"/>
    </xf>
    <xf numFmtId="0" fontId="66" fillId="32" borderId="44" xfId="21" applyFont="1" applyFill="1" applyBorder="1" applyAlignment="1" applyProtection="1">
      <alignment vertical="center" wrapText="1"/>
      <protection hidden="1"/>
    </xf>
    <xf numFmtId="0" fontId="43" fillId="0" borderId="0" xfId="0" applyFont="1" applyAlignment="1" applyProtection="1">
      <alignment horizontal="center" vertical="center"/>
      <protection hidden="1"/>
    </xf>
    <xf numFmtId="0" fontId="43" fillId="0" borderId="0" xfId="0" applyFont="1" applyAlignment="1" applyProtection="1">
      <alignment vertical="center" wrapText="1"/>
      <protection hidden="1"/>
    </xf>
    <xf numFmtId="0" fontId="50" fillId="0" borderId="0" xfId="0" applyFont="1" applyAlignment="1" applyProtection="1">
      <alignment vertical="center" wrapText="1"/>
      <protection hidden="1"/>
    </xf>
    <xf numFmtId="0" fontId="43" fillId="0" borderId="0" xfId="0" applyFont="1" applyAlignment="1" applyProtection="1">
      <alignment horizontal="center" wrapText="1"/>
      <protection hidden="1"/>
    </xf>
    <xf numFmtId="0" fontId="43" fillId="0" borderId="0" xfId="0" applyFont="1" applyAlignment="1" applyProtection="1">
      <alignment horizontal="left"/>
      <protection hidden="1"/>
    </xf>
    <xf numFmtId="0" fontId="109" fillId="43" borderId="0" xfId="21" applyFont="1" applyFill="1" applyAlignment="1" applyProtection="1">
      <alignment vertical="center"/>
      <protection hidden="1"/>
    </xf>
    <xf numFmtId="0" fontId="109" fillId="43" borderId="0" xfId="21" applyFont="1" applyFill="1" applyAlignment="1" applyProtection="1">
      <alignment horizontal="center" vertical="center" wrapText="1"/>
      <protection hidden="1"/>
    </xf>
    <xf numFmtId="0" fontId="110" fillId="43" borderId="0" xfId="21" applyFont="1" applyFill="1" applyBorder="1" applyAlignment="1" applyProtection="1">
      <alignment vertical="center"/>
      <protection hidden="1"/>
    </xf>
    <xf numFmtId="4" fontId="109" fillId="43" borderId="0" xfId="21" applyNumberFormat="1" applyFont="1" applyFill="1" applyAlignment="1" applyProtection="1">
      <alignment horizontal="center" vertical="center"/>
      <protection hidden="1"/>
    </xf>
    <xf numFmtId="0" fontId="110" fillId="43" borderId="0" xfId="21" applyFont="1" applyFill="1" applyBorder="1" applyAlignment="1" applyProtection="1">
      <alignment horizontal="center" vertical="center"/>
      <protection hidden="1"/>
    </xf>
    <xf numFmtId="0" fontId="109" fillId="43" borderId="0" xfId="21" applyFont="1" applyFill="1" applyAlignment="1" applyProtection="1">
      <alignment horizontal="center" vertical="center"/>
      <protection hidden="1"/>
    </xf>
    <xf numFmtId="0" fontId="56" fillId="39" borderId="113" xfId="21" applyFont="1" applyFill="1" applyBorder="1" applyAlignment="1" applyProtection="1">
      <alignment horizontal="left" vertical="center" wrapText="1" indent="1"/>
      <protection hidden="1"/>
    </xf>
    <xf numFmtId="0" fontId="24" fillId="39" borderId="113" xfId="21" applyFont="1" applyFill="1" applyBorder="1" applyAlignment="1" applyProtection="1">
      <alignment vertical="center" wrapText="1"/>
      <protection hidden="1"/>
    </xf>
    <xf numFmtId="4" fontId="16" fillId="39" borderId="114" xfId="21" applyNumberFormat="1" applyFont="1" applyFill="1" applyBorder="1" applyAlignment="1" applyProtection="1">
      <alignment horizontal="left" vertical="top" wrapText="1"/>
      <protection hidden="1"/>
    </xf>
    <xf numFmtId="0" fontId="42" fillId="0" borderId="0" xfId="21" applyFont="1" applyBorder="1" applyAlignment="1" applyProtection="1">
      <alignment vertical="center" wrapText="1"/>
      <protection hidden="1"/>
    </xf>
    <xf numFmtId="0" fontId="43" fillId="0" borderId="0" xfId="0" applyFont="1" applyBorder="1" applyProtection="1">
      <protection hidden="1"/>
    </xf>
    <xf numFmtId="172" fontId="43" fillId="0" borderId="0" xfId="0" applyNumberFormat="1" applyFont="1" applyBorder="1" applyProtection="1">
      <protection hidden="1"/>
    </xf>
    <xf numFmtId="166" fontId="43" fillId="0" borderId="0" xfId="0" applyNumberFormat="1" applyFont="1" applyProtection="1">
      <protection hidden="1"/>
    </xf>
    <xf numFmtId="174" fontId="43" fillId="0" borderId="0" xfId="0" applyNumberFormat="1" applyFont="1" applyProtection="1">
      <protection hidden="1"/>
    </xf>
    <xf numFmtId="171" fontId="43" fillId="0" borderId="0" xfId="0" applyNumberFormat="1" applyFont="1" applyProtection="1">
      <protection hidden="1"/>
    </xf>
    <xf numFmtId="0" fontId="19" fillId="0" borderId="0" xfId="0" applyFont="1" applyAlignment="1">
      <alignment horizontal="center" wrapText="1"/>
    </xf>
    <xf numFmtId="0" fontId="3" fillId="0" borderId="0" xfId="34" applyFont="1" applyFill="1" applyBorder="1" applyAlignment="1">
      <alignment horizontal="center" wrapText="1"/>
    </xf>
    <xf numFmtId="0" fontId="111" fillId="0" borderId="0" xfId="0" applyFont="1" applyProtection="1">
      <protection hidden="1"/>
    </xf>
    <xf numFmtId="0" fontId="112" fillId="0" borderId="0" xfId="0" applyFont="1" applyBorder="1" applyAlignment="1" applyProtection="1">
      <alignment horizontal="left" vertical="center" readingOrder="1"/>
      <protection hidden="1"/>
    </xf>
    <xf numFmtId="0" fontId="112" fillId="0" borderId="0" xfId="0" applyFont="1" applyProtection="1">
      <protection hidden="1"/>
    </xf>
    <xf numFmtId="4" fontId="26" fillId="0" borderId="0" xfId="21" applyNumberFormat="1" applyFont="1" applyAlignment="1" applyProtection="1">
      <alignment vertical="center"/>
      <protection hidden="1"/>
    </xf>
    <xf numFmtId="4" fontId="113" fillId="0" borderId="3" xfId="21" applyNumberFormat="1" applyFont="1" applyFill="1" applyBorder="1" applyAlignment="1" applyProtection="1">
      <alignment horizontal="center" vertical="center" wrapText="1"/>
      <protection hidden="1"/>
    </xf>
    <xf numFmtId="0" fontId="18" fillId="0" borderId="0" xfId="33" applyAlignment="1" applyProtection="1">
      <alignment horizontal="center"/>
      <protection hidden="1"/>
    </xf>
    <xf numFmtId="0" fontId="79" fillId="9" borderId="0" xfId="20" applyFont="1" applyFill="1" applyBorder="1" applyAlignment="1" applyProtection="1">
      <alignment horizontal="center" vertical="center" textRotation="90" wrapText="1"/>
      <protection hidden="1"/>
    </xf>
    <xf numFmtId="10" fontId="59" fillId="0" borderId="0" xfId="30" applyNumberFormat="1" applyFont="1" applyFill="1" applyBorder="1" applyAlignment="1" applyProtection="1">
      <alignment vertical="center"/>
      <protection hidden="1"/>
    </xf>
    <xf numFmtId="0" fontId="46" fillId="47" borderId="3" xfId="21" applyFont="1" applyFill="1" applyBorder="1" applyAlignment="1" applyProtection="1">
      <alignment vertical="center" wrapText="1"/>
      <protection hidden="1"/>
    </xf>
    <xf numFmtId="172" fontId="47" fillId="47" borderId="3" xfId="21" applyNumberFormat="1" applyFont="1" applyFill="1" applyBorder="1" applyAlignment="1" applyProtection="1">
      <alignment vertical="center" wrapText="1"/>
      <protection hidden="1"/>
    </xf>
    <xf numFmtId="0" fontId="3" fillId="47" borderId="3" xfId="21" applyFont="1" applyFill="1" applyBorder="1" applyAlignment="1" applyProtection="1">
      <alignment vertical="center" wrapText="1"/>
      <protection hidden="1"/>
    </xf>
    <xf numFmtId="0" fontId="26" fillId="47" borderId="7" xfId="21" applyFont="1" applyFill="1" applyBorder="1" applyAlignment="1" applyProtection="1">
      <alignment vertical="center" wrapText="1"/>
      <protection hidden="1"/>
    </xf>
    <xf numFmtId="0" fontId="3" fillId="47" borderId="3" xfId="0" applyFont="1" applyFill="1" applyBorder="1" applyAlignment="1" applyProtection="1">
      <alignment vertical="center" wrapText="1"/>
      <protection hidden="1"/>
    </xf>
    <xf numFmtId="0" fontId="42" fillId="47" borderId="3" xfId="0" applyFont="1" applyFill="1" applyBorder="1" applyAlignment="1" applyProtection="1">
      <alignment vertical="top" wrapText="1"/>
      <protection hidden="1"/>
    </xf>
    <xf numFmtId="0" fontId="19" fillId="0" borderId="0" xfId="0" applyFont="1" applyAlignment="1">
      <alignment horizontal="center"/>
    </xf>
    <xf numFmtId="0" fontId="115" fillId="0" borderId="0" xfId="26" applyFont="1"/>
    <xf numFmtId="0" fontId="0" fillId="0" borderId="0" xfId="0" applyFont="1" applyAlignment="1">
      <alignment horizontal="center"/>
    </xf>
    <xf numFmtId="0" fontId="0" fillId="0" borderId="0" xfId="0" applyFont="1" applyFill="1" applyBorder="1"/>
    <xf numFmtId="0" fontId="37" fillId="0" borderId="0" xfId="26" applyFont="1"/>
    <xf numFmtId="2" fontId="47" fillId="47" borderId="3" xfId="0" applyNumberFormat="1" applyFont="1" applyFill="1" applyBorder="1" applyAlignment="1" applyProtection="1">
      <alignment vertical="center"/>
    </xf>
    <xf numFmtId="0" fontId="18" fillId="0" borderId="0" xfId="33" applyAlignment="1" applyProtection="1">
      <alignment horizontal="center"/>
      <protection hidden="1"/>
    </xf>
    <xf numFmtId="0" fontId="10" fillId="0" borderId="0" xfId="21" applyFont="1" applyAlignment="1" applyProtection="1">
      <alignment horizontal="left" vertical="top" wrapText="1"/>
      <protection hidden="1"/>
    </xf>
    <xf numFmtId="0" fontId="21" fillId="31" borderId="112" xfId="21" applyFont="1" applyFill="1" applyBorder="1" applyAlignment="1" applyProtection="1">
      <alignment horizontal="center" vertical="center" wrapText="1"/>
      <protection hidden="1"/>
    </xf>
    <xf numFmtId="0" fontId="61" fillId="34" borderId="110" xfId="21" applyFont="1" applyFill="1" applyBorder="1" applyAlignment="1" applyProtection="1">
      <alignment horizontal="center" vertical="center" wrapText="1"/>
      <protection hidden="1"/>
    </xf>
    <xf numFmtId="0" fontId="61" fillId="34" borderId="0" xfId="21" applyFont="1" applyFill="1" applyBorder="1" applyAlignment="1" applyProtection="1">
      <alignment horizontal="center" vertical="center" wrapText="1"/>
      <protection hidden="1"/>
    </xf>
    <xf numFmtId="0" fontId="61" fillId="34" borderId="112" xfId="21" applyFont="1" applyFill="1" applyBorder="1" applyAlignment="1" applyProtection="1">
      <alignment horizontal="center" vertical="center" wrapText="1"/>
      <protection hidden="1"/>
    </xf>
    <xf numFmtId="4" fontId="57" fillId="0" borderId="108" xfId="21" applyNumberFormat="1" applyFont="1" applyFill="1" applyBorder="1" applyAlignment="1" applyProtection="1">
      <alignment horizontal="center" vertical="center"/>
      <protection hidden="1"/>
    </xf>
    <xf numFmtId="4" fontId="57" fillId="0" borderId="52" xfId="21" applyNumberFormat="1" applyFont="1" applyFill="1" applyBorder="1" applyAlignment="1" applyProtection="1">
      <alignment horizontal="center" vertical="center"/>
      <protection hidden="1"/>
    </xf>
    <xf numFmtId="0" fontId="61" fillId="34" borderId="88" xfId="21" quotePrefix="1" applyFont="1" applyFill="1" applyBorder="1" applyAlignment="1" applyProtection="1">
      <alignment horizontal="center" vertical="center" wrapText="1"/>
      <protection hidden="1"/>
    </xf>
    <xf numFmtId="0" fontId="61" fillId="34" borderId="39" xfId="21" quotePrefix="1" applyFont="1" applyFill="1" applyBorder="1" applyAlignment="1" applyProtection="1">
      <alignment horizontal="center" vertical="center" wrapText="1"/>
      <protection hidden="1"/>
    </xf>
    <xf numFmtId="0" fontId="61" fillId="34" borderId="51" xfId="21" quotePrefix="1" applyFont="1" applyFill="1" applyBorder="1" applyAlignment="1" applyProtection="1">
      <alignment horizontal="center" vertical="center" wrapText="1"/>
      <protection hidden="1"/>
    </xf>
    <xf numFmtId="0" fontId="85" fillId="30" borderId="0" xfId="21" applyFont="1" applyFill="1" applyAlignment="1" applyProtection="1">
      <alignment horizontal="left" vertical="center" wrapText="1"/>
      <protection hidden="1"/>
    </xf>
    <xf numFmtId="0" fontId="105" fillId="0" borderId="56" xfId="21" applyFont="1" applyBorder="1" applyAlignment="1" applyProtection="1">
      <alignment horizontal="left" vertical="center" wrapText="1"/>
      <protection hidden="1"/>
    </xf>
    <xf numFmtId="0" fontId="105" fillId="0" borderId="57" xfId="21" applyFont="1" applyBorder="1" applyAlignment="1" applyProtection="1">
      <alignment horizontal="left" vertical="center" wrapText="1"/>
      <protection hidden="1"/>
    </xf>
    <xf numFmtId="0" fontId="75" fillId="0" borderId="115" xfId="21" applyFont="1" applyFill="1" applyBorder="1" applyAlignment="1" applyProtection="1">
      <alignment horizontal="center" vertical="center" wrapText="1"/>
      <protection hidden="1"/>
    </xf>
    <xf numFmtId="0" fontId="75" fillId="0" borderId="116" xfId="21" applyFont="1" applyFill="1" applyBorder="1" applyAlignment="1" applyProtection="1">
      <alignment horizontal="center" vertical="center" wrapText="1"/>
      <protection hidden="1"/>
    </xf>
    <xf numFmtId="4" fontId="93" fillId="0" borderId="56" xfId="21" applyNumberFormat="1" applyFont="1" applyBorder="1" applyAlignment="1" applyProtection="1">
      <alignment horizontal="center" vertical="center" wrapText="1"/>
      <protection hidden="1"/>
    </xf>
    <xf numFmtId="4" fontId="93" fillId="0" borderId="57" xfId="21" applyNumberFormat="1" applyFont="1" applyBorder="1" applyAlignment="1" applyProtection="1">
      <alignment horizontal="center" vertical="center" wrapText="1"/>
      <protection hidden="1"/>
    </xf>
    <xf numFmtId="4" fontId="99" fillId="32" borderId="56" xfId="36" applyNumberFormat="1" applyFont="1" applyFill="1" applyBorder="1" applyAlignment="1" applyProtection="1">
      <alignment horizontal="center" vertical="center" wrapText="1"/>
      <protection hidden="1"/>
    </xf>
    <xf numFmtId="4" fontId="99" fillId="32" borderId="57" xfId="36" applyNumberFormat="1" applyFont="1" applyFill="1" applyBorder="1" applyAlignment="1" applyProtection="1">
      <alignment horizontal="center" vertical="center" wrapText="1"/>
      <protection hidden="1"/>
    </xf>
    <xf numFmtId="0" fontId="26" fillId="0" borderId="108" xfId="21" applyFont="1" applyBorder="1" applyAlignment="1" applyProtection="1">
      <alignment horizontal="center" vertical="center" wrapText="1"/>
      <protection hidden="1"/>
    </xf>
    <xf numFmtId="0" fontId="26" fillId="0" borderId="52" xfId="21" applyFont="1" applyBorder="1" applyAlignment="1" applyProtection="1">
      <alignment horizontal="center" vertical="center" wrapText="1"/>
      <protection hidden="1"/>
    </xf>
    <xf numFmtId="0" fontId="55" fillId="31" borderId="0" xfId="21" applyFont="1" applyFill="1" applyBorder="1" applyAlignment="1" applyProtection="1">
      <alignment horizontal="center" vertical="center"/>
      <protection hidden="1"/>
    </xf>
    <xf numFmtId="0" fontId="79" fillId="9" borderId="109" xfId="20" applyFont="1" applyFill="1" applyBorder="1" applyAlignment="1" applyProtection="1">
      <alignment horizontal="center" vertical="center" textRotation="90" wrapText="1"/>
      <protection hidden="1"/>
    </xf>
    <xf numFmtId="0" fontId="79" fillId="9" borderId="0" xfId="20" applyFont="1" applyFill="1" applyBorder="1" applyAlignment="1" applyProtection="1">
      <alignment horizontal="center" vertical="center" textRotation="90" wrapText="1"/>
      <protection hidden="1"/>
    </xf>
    <xf numFmtId="0" fontId="102" fillId="0" borderId="0" xfId="21" applyFont="1" applyAlignment="1" applyProtection="1">
      <alignment horizontal="center" vertical="top" wrapText="1"/>
      <protection hidden="1"/>
    </xf>
    <xf numFmtId="0" fontId="14" fillId="37" borderId="107" xfId="20" applyFont="1" applyFill="1" applyBorder="1" applyAlignment="1" applyProtection="1">
      <alignment horizontal="center" vertical="center" textRotation="90" wrapText="1"/>
      <protection hidden="1"/>
    </xf>
    <xf numFmtId="0" fontId="14" fillId="37" borderId="0" xfId="20" applyFont="1" applyFill="1" applyBorder="1" applyAlignment="1" applyProtection="1">
      <alignment horizontal="center" vertical="center" textRotation="90" wrapText="1"/>
      <protection hidden="1"/>
    </xf>
    <xf numFmtId="168" fontId="21" fillId="7" borderId="0" xfId="0" applyNumberFormat="1" applyFont="1" applyFill="1" applyAlignment="1" applyProtection="1">
      <alignment horizontal="left" vertical="center"/>
      <protection hidden="1"/>
    </xf>
    <xf numFmtId="0" fontId="0" fillId="0" borderId="0" xfId="21" applyFont="1" applyAlignment="1" applyProtection="1">
      <alignment horizontal="left" vertical="top" wrapText="1"/>
      <protection hidden="1"/>
    </xf>
    <xf numFmtId="0" fontId="26" fillId="7" borderId="0" xfId="21" applyFont="1" applyFill="1" applyAlignment="1" applyProtection="1">
      <alignment horizontal="center" vertical="center"/>
      <protection hidden="1"/>
    </xf>
    <xf numFmtId="0" fontId="23" fillId="7" borderId="0" xfId="20" applyFont="1" applyFill="1" applyBorder="1" applyAlignment="1" applyProtection="1">
      <alignment horizontal="center" vertical="center" textRotation="90"/>
      <protection hidden="1"/>
    </xf>
    <xf numFmtId="0" fontId="16" fillId="0" borderId="0" xfId="21" applyFont="1" applyAlignment="1" applyProtection="1">
      <alignment horizontal="left" vertical="top" wrapText="1"/>
      <protection hidden="1"/>
    </xf>
    <xf numFmtId="0" fontId="72" fillId="7" borderId="0" xfId="20" applyFont="1" applyFill="1" applyBorder="1" applyAlignment="1" applyProtection="1">
      <alignment horizontal="center" vertical="center" textRotation="90"/>
      <protection hidden="1"/>
    </xf>
    <xf numFmtId="0" fontId="25" fillId="8" borderId="0" xfId="19" applyFont="1" applyFill="1" applyBorder="1" applyAlignment="1" applyProtection="1">
      <alignment horizontal="left" vertical="center" wrapText="1"/>
      <protection hidden="1"/>
    </xf>
    <xf numFmtId="0" fontId="14" fillId="38" borderId="27" xfId="20" applyFont="1" applyFill="1" applyBorder="1" applyAlignment="1" applyProtection="1">
      <alignment horizontal="center" vertical="center" textRotation="90" wrapText="1"/>
      <protection hidden="1"/>
    </xf>
    <xf numFmtId="0" fontId="14" fillId="38" borderId="95" xfId="20" applyFont="1" applyFill="1" applyBorder="1" applyAlignment="1" applyProtection="1">
      <alignment horizontal="center" vertical="center" textRotation="90" wrapText="1"/>
      <protection hidden="1"/>
    </xf>
    <xf numFmtId="0" fontId="23" fillId="7" borderId="0" xfId="20" applyFont="1" applyFill="1" applyBorder="1" applyAlignment="1" applyProtection="1">
      <alignment horizontal="center" vertical="center" textRotation="90" wrapText="1"/>
      <protection hidden="1"/>
    </xf>
    <xf numFmtId="0" fontId="23" fillId="7" borderId="15" xfId="20" applyFont="1" applyFill="1" applyBorder="1" applyAlignment="1" applyProtection="1">
      <alignment horizontal="center" vertical="center" textRotation="90" wrapText="1"/>
      <protection hidden="1"/>
    </xf>
    <xf numFmtId="0" fontId="58" fillId="31" borderId="112" xfId="21" applyFont="1" applyFill="1" applyBorder="1" applyAlignment="1" applyProtection="1">
      <alignment horizontal="center" vertical="top" wrapText="1"/>
      <protection hidden="1"/>
    </xf>
    <xf numFmtId="0" fontId="97" fillId="23" borderId="36" xfId="0" applyFont="1" applyFill="1" applyBorder="1" applyAlignment="1" applyProtection="1">
      <alignment horizontal="center"/>
      <protection hidden="1"/>
    </xf>
    <xf numFmtId="0" fontId="97" fillId="23" borderId="2" xfId="0" applyFont="1" applyFill="1" applyBorder="1" applyAlignment="1" applyProtection="1">
      <alignment horizontal="center"/>
      <protection hidden="1"/>
    </xf>
    <xf numFmtId="0" fontId="97" fillId="23" borderId="37" xfId="0" applyFont="1" applyFill="1" applyBorder="1" applyAlignment="1" applyProtection="1">
      <alignment horizontal="center"/>
      <protection hidden="1"/>
    </xf>
    <xf numFmtId="0" fontId="41" fillId="18" borderId="97" xfId="0" applyFont="1" applyFill="1" applyBorder="1" applyAlignment="1" applyProtection="1">
      <alignment horizontal="center" vertical="center" wrapText="1" readingOrder="1"/>
      <protection hidden="1"/>
    </xf>
    <xf numFmtId="0" fontId="41" fillId="18" borderId="98" xfId="0" applyFont="1" applyFill="1" applyBorder="1" applyAlignment="1" applyProtection="1">
      <alignment horizontal="center" vertical="center" wrapText="1" readingOrder="1"/>
      <protection hidden="1"/>
    </xf>
    <xf numFmtId="0" fontId="78" fillId="18" borderId="99" xfId="0" applyFont="1" applyFill="1" applyBorder="1" applyAlignment="1" applyProtection="1">
      <alignment horizontal="center" vertical="center" wrapText="1" readingOrder="1"/>
      <protection hidden="1"/>
    </xf>
    <xf numFmtId="0" fontId="78" fillId="18" borderId="100" xfId="0" applyFont="1" applyFill="1" applyBorder="1" applyAlignment="1" applyProtection="1">
      <alignment horizontal="center" vertical="center" wrapText="1" readingOrder="1"/>
      <protection hidden="1"/>
    </xf>
    <xf numFmtId="0" fontId="84" fillId="42" borderId="101" xfId="0" applyFont="1" applyFill="1" applyBorder="1" applyAlignment="1" applyProtection="1">
      <alignment horizontal="center" vertical="center" wrapText="1" readingOrder="1"/>
      <protection hidden="1"/>
    </xf>
    <xf numFmtId="0" fontId="84" fillId="42" borderId="102" xfId="0" applyFont="1" applyFill="1" applyBorder="1" applyAlignment="1" applyProtection="1">
      <alignment horizontal="center" vertical="center" wrapText="1" readingOrder="1"/>
      <protection hidden="1"/>
    </xf>
    <xf numFmtId="0" fontId="84" fillId="42" borderId="103" xfId="0" applyFont="1" applyFill="1" applyBorder="1" applyAlignment="1" applyProtection="1">
      <alignment horizontal="center" vertical="center" wrapText="1" readingOrder="1"/>
      <protection hidden="1"/>
    </xf>
    <xf numFmtId="0" fontId="0" fillId="0" borderId="105" xfId="0" applyBorder="1" applyAlignment="1" applyProtection="1">
      <alignment horizontal="left" vertical="center" wrapText="1"/>
      <protection hidden="1"/>
    </xf>
    <xf numFmtId="0" fontId="0" fillId="0" borderId="106" xfId="0" applyBorder="1" applyAlignment="1" applyProtection="1">
      <alignment horizontal="left" vertical="center" wrapText="1"/>
      <protection hidden="1"/>
    </xf>
    <xf numFmtId="0" fontId="19" fillId="16" borderId="38" xfId="0" applyFont="1" applyFill="1" applyBorder="1" applyAlignment="1" applyProtection="1">
      <alignment horizontal="center"/>
      <protection hidden="1"/>
    </xf>
    <xf numFmtId="0" fontId="19" fillId="16" borderId="52" xfId="0" applyFont="1" applyFill="1" applyBorder="1" applyAlignment="1" applyProtection="1">
      <alignment horizontal="center"/>
      <protection hidden="1"/>
    </xf>
    <xf numFmtId="0" fontId="19" fillId="37" borderId="36" xfId="0" applyFont="1" applyFill="1" applyBorder="1" applyAlignment="1" applyProtection="1">
      <alignment horizontal="center"/>
      <protection hidden="1"/>
    </xf>
    <xf numFmtId="0" fontId="19" fillId="37" borderId="2" xfId="0" applyFont="1" applyFill="1" applyBorder="1" applyAlignment="1" applyProtection="1">
      <alignment horizontal="center"/>
      <protection hidden="1"/>
    </xf>
    <xf numFmtId="0" fontId="19" fillId="37" borderId="37" xfId="0" applyFont="1" applyFill="1" applyBorder="1" applyAlignment="1" applyProtection="1">
      <alignment horizontal="center"/>
      <protection hidden="1"/>
    </xf>
    <xf numFmtId="0" fontId="19" fillId="30" borderId="36" xfId="0" applyFont="1" applyFill="1" applyBorder="1" applyAlignment="1" applyProtection="1">
      <alignment horizontal="center"/>
      <protection hidden="1"/>
    </xf>
    <xf numFmtId="0" fontId="19" fillId="30" borderId="2" xfId="0" applyFont="1" applyFill="1" applyBorder="1" applyAlignment="1" applyProtection="1">
      <alignment horizontal="center"/>
      <protection hidden="1"/>
    </xf>
    <xf numFmtId="0" fontId="19" fillId="30" borderId="37" xfId="0" applyFont="1" applyFill="1" applyBorder="1" applyAlignment="1" applyProtection="1">
      <alignment horizontal="center"/>
      <protection hidden="1"/>
    </xf>
    <xf numFmtId="0" fontId="94" fillId="45" borderId="36" xfId="0" applyFont="1" applyFill="1" applyBorder="1" applyAlignment="1" applyProtection="1">
      <alignment horizontal="center"/>
      <protection hidden="1"/>
    </xf>
    <xf numFmtId="0" fontId="94" fillId="45" borderId="2" xfId="0" applyFont="1" applyFill="1" applyBorder="1" applyAlignment="1" applyProtection="1">
      <alignment horizontal="center"/>
      <protection hidden="1"/>
    </xf>
    <xf numFmtId="0" fontId="94" fillId="45" borderId="37" xfId="0" applyFont="1" applyFill="1" applyBorder="1" applyAlignment="1" applyProtection="1">
      <alignment horizontal="center"/>
      <protection hidden="1"/>
    </xf>
    <xf numFmtId="0" fontId="96" fillId="46" borderId="3" xfId="0" applyFont="1" applyFill="1" applyBorder="1" applyAlignment="1" applyProtection="1">
      <alignment horizontal="center"/>
      <protection hidden="1"/>
    </xf>
    <xf numFmtId="0" fontId="48" fillId="24" borderId="3" xfId="0" applyFont="1" applyFill="1" applyBorder="1" applyAlignment="1" applyProtection="1">
      <alignment horizontal="center" wrapText="1"/>
      <protection hidden="1"/>
    </xf>
    <xf numFmtId="0" fontId="45" fillId="20" borderId="0" xfId="0" applyFont="1" applyFill="1" applyBorder="1" applyAlignment="1" applyProtection="1">
      <alignment horizontal="center" wrapText="1"/>
      <protection hidden="1"/>
    </xf>
    <xf numFmtId="0" fontId="45" fillId="20" borderId="0" xfId="0" applyFont="1" applyFill="1" applyBorder="1" applyAlignment="1" applyProtection="1">
      <alignment horizontal="center"/>
      <protection hidden="1"/>
    </xf>
    <xf numFmtId="0" fontId="42" fillId="0" borderId="56" xfId="0" applyFont="1" applyFill="1" applyBorder="1" applyAlignment="1" applyProtection="1">
      <alignment horizontal="left" vertical="center" wrapText="1"/>
      <protection hidden="1"/>
    </xf>
    <xf numFmtId="0" fontId="42" fillId="0" borderId="57" xfId="0" applyFont="1" applyFill="1" applyBorder="1" applyAlignment="1" applyProtection="1">
      <alignment horizontal="left" vertical="center" wrapText="1"/>
      <protection hidden="1"/>
    </xf>
    <xf numFmtId="0" fontId="48" fillId="23" borderId="39" xfId="0" applyFont="1" applyFill="1" applyBorder="1" applyAlignment="1" applyProtection="1">
      <alignment horizontal="center" wrapText="1"/>
      <protection hidden="1"/>
    </xf>
    <xf numFmtId="0" fontId="48" fillId="23" borderId="0" xfId="0" applyFont="1" applyFill="1" applyBorder="1" applyAlignment="1" applyProtection="1">
      <alignment horizontal="center" wrapText="1"/>
      <protection hidden="1"/>
    </xf>
    <xf numFmtId="0" fontId="68" fillId="0" borderId="39" xfId="0" applyFont="1" applyBorder="1" applyAlignment="1" applyProtection="1">
      <alignment horizontal="left" vertical="center" wrapText="1"/>
      <protection hidden="1"/>
    </xf>
    <xf numFmtId="0" fontId="68" fillId="0" borderId="0" xfId="0" applyFont="1" applyBorder="1" applyAlignment="1" applyProtection="1">
      <alignment horizontal="left" vertical="center" wrapText="1"/>
      <protection hidden="1"/>
    </xf>
    <xf numFmtId="0" fontId="68" fillId="0" borderId="38" xfId="0" applyFont="1" applyBorder="1" applyAlignment="1" applyProtection="1">
      <alignment horizontal="left" vertical="center" wrapText="1"/>
      <protection hidden="1"/>
    </xf>
    <xf numFmtId="0" fontId="45" fillId="24" borderId="0" xfId="0" applyFont="1" applyFill="1" applyAlignment="1" applyProtection="1">
      <alignment horizontal="center" wrapText="1"/>
      <protection hidden="1"/>
    </xf>
    <xf numFmtId="0" fontId="64" fillId="23" borderId="41" xfId="0" applyFont="1" applyFill="1" applyBorder="1" applyAlignment="1" applyProtection="1">
      <alignment horizontal="center" vertical="center" textRotation="90" wrapText="1"/>
      <protection hidden="1"/>
    </xf>
    <xf numFmtId="0" fontId="64" fillId="23" borderId="43" xfId="0" applyFont="1" applyFill="1" applyBorder="1" applyAlignment="1" applyProtection="1">
      <alignment horizontal="center" vertical="center" textRotation="90" wrapText="1"/>
      <protection hidden="1"/>
    </xf>
    <xf numFmtId="0" fontId="64" fillId="23" borderId="67" xfId="0" applyFont="1" applyFill="1" applyBorder="1" applyAlignment="1" applyProtection="1">
      <alignment horizontal="center" vertical="center" textRotation="90" wrapText="1"/>
      <protection hidden="1"/>
    </xf>
    <xf numFmtId="0" fontId="60" fillId="24" borderId="0" xfId="0" applyFont="1" applyFill="1" applyBorder="1" applyAlignment="1" applyProtection="1">
      <alignment horizontal="center" vertical="center" wrapText="1"/>
      <protection hidden="1"/>
    </xf>
    <xf numFmtId="0" fontId="63" fillId="23" borderId="72" xfId="0" applyFont="1" applyFill="1" applyBorder="1" applyAlignment="1" applyProtection="1">
      <alignment horizontal="center" vertical="center" textRotation="90" wrapText="1"/>
      <protection hidden="1"/>
    </xf>
    <xf numFmtId="0" fontId="63" fillId="23" borderId="69" xfId="0" applyFont="1" applyFill="1" applyBorder="1" applyAlignment="1" applyProtection="1">
      <alignment horizontal="center" vertical="center" textRotation="90" wrapText="1"/>
      <protection hidden="1"/>
    </xf>
    <xf numFmtId="0" fontId="63" fillId="23" borderId="36" xfId="0" applyFont="1" applyFill="1" applyBorder="1" applyAlignment="1" applyProtection="1">
      <alignment horizontal="center" vertical="center" textRotation="90" wrapText="1"/>
      <protection hidden="1"/>
    </xf>
    <xf numFmtId="0" fontId="63" fillId="23" borderId="37" xfId="0" applyFont="1" applyFill="1" applyBorder="1" applyAlignment="1" applyProtection="1">
      <alignment horizontal="center" vertical="center" textRotation="90" wrapText="1"/>
      <protection hidden="1"/>
    </xf>
    <xf numFmtId="0" fontId="45" fillId="25" borderId="0" xfId="0" applyFont="1" applyFill="1" applyAlignment="1" applyProtection="1">
      <alignment horizontal="center" vertical="center" wrapText="1"/>
      <protection hidden="1"/>
    </xf>
    <xf numFmtId="0" fontId="45" fillId="25" borderId="38" xfId="0" applyFont="1" applyFill="1" applyBorder="1" applyAlignment="1" applyProtection="1">
      <alignment horizontal="center" vertical="center" wrapText="1"/>
      <protection hidden="1"/>
    </xf>
    <xf numFmtId="0" fontId="63" fillId="24" borderId="47" xfId="0" applyFont="1" applyFill="1" applyBorder="1" applyAlignment="1" applyProtection="1">
      <alignment horizontal="center" vertical="center" textRotation="90" wrapText="1"/>
      <protection hidden="1"/>
    </xf>
    <xf numFmtId="0" fontId="63" fillId="24" borderId="48" xfId="0" applyFont="1" applyFill="1" applyBorder="1" applyAlignment="1" applyProtection="1">
      <alignment horizontal="center" vertical="center" textRotation="90" wrapText="1"/>
      <protection hidden="1"/>
    </xf>
    <xf numFmtId="0" fontId="63" fillId="24" borderId="58" xfId="0" applyFont="1" applyFill="1" applyBorder="1" applyAlignment="1" applyProtection="1">
      <alignment horizontal="center" vertical="center" textRotation="90" wrapText="1"/>
      <protection hidden="1"/>
    </xf>
    <xf numFmtId="0" fontId="63" fillId="23" borderId="71" xfId="0" applyFont="1" applyFill="1" applyBorder="1" applyAlignment="1" applyProtection="1">
      <alignment horizontal="center" vertical="center" textRotation="90" wrapText="1"/>
      <protection hidden="1"/>
    </xf>
    <xf numFmtId="0" fontId="63" fillId="23" borderId="70" xfId="0" applyFont="1" applyFill="1" applyBorder="1" applyAlignment="1" applyProtection="1">
      <alignment horizontal="center" vertical="center" textRotation="90" wrapText="1"/>
      <protection hidden="1"/>
    </xf>
    <xf numFmtId="0" fontId="62" fillId="32" borderId="3" xfId="0" applyFont="1" applyFill="1" applyBorder="1" applyAlignment="1" applyProtection="1">
      <alignment horizontal="center" vertical="center" textRotation="90" wrapText="1"/>
      <protection hidden="1"/>
    </xf>
    <xf numFmtId="0" fontId="62" fillId="32" borderId="44" xfId="0" applyFont="1" applyFill="1" applyBorder="1" applyAlignment="1" applyProtection="1">
      <alignment horizontal="center" vertical="center" textRotation="90" wrapText="1"/>
      <protection hidden="1"/>
    </xf>
    <xf numFmtId="0" fontId="62" fillId="33" borderId="3" xfId="0" applyFont="1" applyFill="1" applyBorder="1" applyAlignment="1" applyProtection="1">
      <alignment horizontal="center" vertical="center" textRotation="90" wrapText="1"/>
      <protection hidden="1"/>
    </xf>
    <xf numFmtId="0" fontId="63" fillId="26" borderId="66" xfId="0" applyFont="1" applyFill="1" applyBorder="1" applyAlignment="1" applyProtection="1">
      <alignment horizontal="center" vertical="center" textRotation="90" wrapText="1"/>
      <protection hidden="1"/>
    </xf>
    <xf numFmtId="0" fontId="63" fillId="26" borderId="40" xfId="0" applyFont="1" applyFill="1" applyBorder="1" applyAlignment="1" applyProtection="1">
      <alignment horizontal="center" vertical="center" textRotation="90" wrapText="1"/>
      <protection hidden="1"/>
    </xf>
    <xf numFmtId="0" fontId="63" fillId="26" borderId="57" xfId="0" applyFont="1" applyFill="1" applyBorder="1" applyAlignment="1" applyProtection="1">
      <alignment horizontal="center" vertical="center" textRotation="90" wrapText="1"/>
      <protection hidden="1"/>
    </xf>
    <xf numFmtId="0" fontId="64" fillId="36" borderId="60" xfId="0" applyFont="1" applyFill="1" applyBorder="1" applyAlignment="1" applyProtection="1">
      <alignment horizontal="center" vertical="center" textRotation="90" wrapText="1"/>
      <protection hidden="1"/>
    </xf>
    <xf numFmtId="0" fontId="64" fillId="36" borderId="62" xfId="0" applyFont="1" applyFill="1" applyBorder="1" applyAlignment="1" applyProtection="1">
      <alignment horizontal="center" vertical="center" textRotation="90" wrapText="1"/>
      <protection hidden="1"/>
    </xf>
    <xf numFmtId="0" fontId="64" fillId="36" borderId="64" xfId="0" applyFont="1" applyFill="1" applyBorder="1" applyAlignment="1" applyProtection="1">
      <alignment horizontal="center" vertical="center" textRotation="90" wrapText="1"/>
      <protection hidden="1"/>
    </xf>
    <xf numFmtId="0" fontId="66" fillId="28" borderId="61" xfId="21" applyFont="1" applyFill="1" applyBorder="1" applyAlignment="1" applyProtection="1">
      <alignment horizontal="center" vertical="center" wrapText="1"/>
      <protection hidden="1"/>
    </xf>
    <xf numFmtId="0" fontId="66" fillId="28" borderId="63" xfId="21" applyFont="1" applyFill="1" applyBorder="1" applyAlignment="1" applyProtection="1">
      <alignment horizontal="center" vertical="center" wrapText="1"/>
      <protection hidden="1"/>
    </xf>
    <xf numFmtId="0" fontId="66" fillId="28" borderId="65" xfId="21" applyFont="1" applyFill="1" applyBorder="1" applyAlignment="1" applyProtection="1">
      <alignment horizontal="center" vertical="center" wrapText="1"/>
      <protection hidden="1"/>
    </xf>
    <xf numFmtId="0" fontId="66" fillId="35" borderId="45" xfId="21" applyFont="1" applyFill="1" applyBorder="1" applyAlignment="1" applyProtection="1">
      <alignment horizontal="left" vertical="center" wrapText="1"/>
      <protection hidden="1"/>
    </xf>
    <xf numFmtId="0" fontId="66" fillId="35" borderId="50" xfId="21" applyFont="1" applyFill="1" applyBorder="1" applyAlignment="1" applyProtection="1">
      <alignment horizontal="left" vertical="center" wrapText="1"/>
      <protection hidden="1"/>
    </xf>
    <xf numFmtId="0" fontId="66" fillId="35" borderId="54" xfId="21" applyFont="1" applyFill="1" applyBorder="1" applyAlignment="1" applyProtection="1">
      <alignment horizontal="left" vertical="center" wrapText="1"/>
      <protection hidden="1"/>
    </xf>
    <xf numFmtId="0" fontId="34" fillId="0" borderId="21" xfId="0" applyFont="1" applyBorder="1" applyAlignment="1">
      <alignment horizontal="center" vertical="center"/>
    </xf>
    <xf numFmtId="0" fontId="34" fillId="0" borderId="18" xfId="0" applyFont="1" applyBorder="1" applyAlignment="1">
      <alignment horizontal="center" vertical="center"/>
    </xf>
    <xf numFmtId="0" fontId="34" fillId="0" borderId="4" xfId="0" applyFont="1" applyBorder="1" applyAlignment="1">
      <alignment horizontal="center" vertical="center"/>
    </xf>
    <xf numFmtId="0" fontId="40" fillId="8" borderId="0" xfId="19" applyFont="1" applyFill="1" applyBorder="1" applyAlignment="1" applyProtection="1">
      <alignment horizontal="left" vertical="center" wrapText="1"/>
      <protection locked="0"/>
    </xf>
    <xf numFmtId="0" fontId="34" fillId="0" borderId="21"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4" xfId="0" applyFont="1" applyBorder="1" applyAlignment="1">
      <alignment horizontal="center" vertical="center" wrapText="1"/>
    </xf>
    <xf numFmtId="0" fontId="19" fillId="0" borderId="0" xfId="0" quotePrefix="1" applyFont="1" applyAlignment="1">
      <alignment horizontal="left" wrapText="1"/>
    </xf>
    <xf numFmtId="172" fontId="47" fillId="29" borderId="3" xfId="21" applyNumberFormat="1" applyFont="1" applyFill="1" applyBorder="1" applyAlignment="1" applyProtection="1">
      <alignment vertical="center" wrapText="1"/>
      <protection locked="0"/>
    </xf>
  </cellXfs>
  <cellStyles count="37">
    <cellStyle name="20% - Accent1 2" xfId="20" xr:uid="{00000000-0005-0000-0000-000000000000}"/>
    <cellStyle name="Accent1 2" xfId="19" xr:uid="{00000000-0005-0000-0000-000003000000}"/>
    <cellStyle name="Comma" xfId="32" builtinId="3"/>
    <cellStyle name="Comma 2" xfId="25" xr:uid="{847F0B5F-E166-4851-A7A4-B8934B52CF35}"/>
    <cellStyle name="Comma 2 2" xfId="29" xr:uid="{4E679242-EFA0-4C24-8145-08EA0F983CC9}"/>
    <cellStyle name="Comma0" xfId="1" xr:uid="{00000000-0005-0000-0000-000004000000}"/>
    <cellStyle name="Currency" xfId="31" builtinId="4"/>
    <cellStyle name="Currency 2" xfId="24" xr:uid="{6A1FBA46-10C8-4D96-9BE5-2BDBE8FF8AE4}"/>
    <cellStyle name="Currency 2 2" xfId="28" xr:uid="{828648D5-EF20-4E90-A00D-DEDF3A154E3D}"/>
    <cellStyle name="Currency0" xfId="2" xr:uid="{00000000-0005-0000-0000-000005000000}"/>
    <cellStyle name="Grey" xfId="3" xr:uid="{00000000-0005-0000-0000-000006000000}"/>
    <cellStyle name="Header1" xfId="4" xr:uid="{00000000-0005-0000-0000-000007000000}"/>
    <cellStyle name="Header2" xfId="5" xr:uid="{00000000-0005-0000-0000-000008000000}"/>
    <cellStyle name="Heading 1" xfId="6" builtinId="16" customBuiltin="1"/>
    <cellStyle name="Heading 2" xfId="7" builtinId="17" customBuiltin="1"/>
    <cellStyle name="Hyperlink" xfId="26" builtinId="8"/>
    <cellStyle name="Hyperlink 2" xfId="35" xr:uid="{4334F0D9-60E1-42F1-B44F-40EBCB7C635A}"/>
    <cellStyle name="Input [yellow]" xfId="8" xr:uid="{00000000-0005-0000-0000-00000B000000}"/>
    <cellStyle name="Normal" xfId="0" builtinId="0"/>
    <cellStyle name="Normal - Style1" xfId="9" xr:uid="{00000000-0005-0000-0000-00000D000000}"/>
    <cellStyle name="Normal 2" xfId="21" xr:uid="{00000000-0005-0000-0000-00000E000000}"/>
    <cellStyle name="Normal 2 2" xfId="22" xr:uid="{00000000-0005-0000-0000-00000F000000}"/>
    <cellStyle name="Normal 2 3" xfId="36" xr:uid="{425EFC37-E068-4A24-B7A9-428C17BD7C25}"/>
    <cellStyle name="Normal 3" xfId="23" xr:uid="{54F5CDAB-2881-4F18-B995-9521237BB2F2}"/>
    <cellStyle name="Normal 3 2" xfId="27" xr:uid="{83DBDA5A-AEAD-484F-AF50-D1CDC467B373}"/>
    <cellStyle name="Normal 4" xfId="33" xr:uid="{61A0EE57-931C-40F0-BB37-13FB09590005}"/>
    <cellStyle name="Normal 5" xfId="34" xr:uid="{0129A547-47E0-4B50-98E9-F759B7BF6E77}"/>
    <cellStyle name="Normal_FBP-QMS103(1)" xfId="10" xr:uid="{00000000-0005-0000-0000-000010000000}"/>
    <cellStyle name="Normál_RESULTS" xfId="11" xr:uid="{00000000-0005-0000-0000-000011000000}"/>
    <cellStyle name="Œ…‹æØ‚è [0.00]_laroux" xfId="12" xr:uid="{00000000-0005-0000-0000-000012000000}"/>
    <cellStyle name="Œ…‹æØ‚è_laroux" xfId="13" xr:uid="{00000000-0005-0000-0000-000013000000}"/>
    <cellStyle name="Pénznem [0]_RESULTS" xfId="14" xr:uid="{00000000-0005-0000-0000-000014000000}"/>
    <cellStyle name="Pénznem_RESULTS" xfId="15" xr:uid="{00000000-0005-0000-0000-000015000000}"/>
    <cellStyle name="Percent" xfId="30" builtinId="5"/>
    <cellStyle name="Percent [2]" xfId="16" xr:uid="{00000000-0005-0000-0000-000016000000}"/>
    <cellStyle name="Total" xfId="17" builtinId="25" customBuiltin="1"/>
    <cellStyle name="Undefiniert" xfId="18" xr:uid="{00000000-0005-0000-0000-000018000000}"/>
  </cellStyles>
  <dxfs count="19">
    <dxf>
      <font>
        <color auto="1"/>
      </font>
    </dxf>
    <dxf>
      <font>
        <color auto="1"/>
      </font>
    </dxf>
    <dxf>
      <font>
        <color auto="1"/>
      </font>
    </dxf>
    <dxf>
      <font>
        <color auto="1"/>
      </font>
    </dxf>
    <dxf>
      <font>
        <color auto="1"/>
      </font>
    </dxf>
    <dxf>
      <font>
        <color auto="1"/>
      </font>
      <fill>
        <patternFill>
          <bgColor theme="0" tint="-0.2499465926084170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i val="0"/>
        <color auto="1"/>
      </font>
      <fill>
        <patternFill>
          <bgColor rgb="FFFFFF00"/>
        </patternFill>
      </fill>
    </dxf>
    <dxf>
      <font>
        <b/>
        <i val="0"/>
        <color theme="1"/>
      </font>
      <fill>
        <patternFill>
          <bgColor rgb="FFFFFF00"/>
        </patternFill>
      </fill>
    </dxf>
    <dxf>
      <font>
        <b/>
        <i val="0"/>
        <color theme="1"/>
      </font>
      <fill>
        <patternFill>
          <bgColor rgb="FFFFFF00"/>
        </patternFill>
      </fill>
    </dxf>
  </dxfs>
  <tableStyles count="0" defaultTableStyle="TableStyleMedium9" defaultPivotStyle="PivotStyleLight16"/>
  <colors>
    <mruColors>
      <color rgb="FFE4E4E4"/>
      <color rgb="FFE9F8FD"/>
      <color rgb="FF3366FF"/>
      <color rgb="FF3333FF"/>
      <color rgb="FFBA257D"/>
      <color rgb="FFFFFEE1"/>
      <color rgb="FFFFFED2"/>
      <color rgb="FFD5FFEA"/>
      <color rgb="FF000000"/>
      <color rgb="FFEBFF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2</xdr:col>
      <xdr:colOff>7218</xdr:colOff>
      <xdr:row>2</xdr:row>
      <xdr:rowOff>106362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2950" cy="371475"/>
        </a:xfrm>
        <a:prstGeom prst="rect">
          <a:avLst/>
        </a:prstGeom>
      </xdr:spPr>
    </xdr:pic>
    <xdr:clientData/>
  </xdr:twoCellAnchor>
  <xdr:twoCellAnchor editAs="oneCell">
    <xdr:from>
      <xdr:col>0</xdr:col>
      <xdr:colOff>0</xdr:colOff>
      <xdr:row>0</xdr:row>
      <xdr:rowOff>71437</xdr:rowOff>
    </xdr:from>
    <xdr:to>
      <xdr:col>2</xdr:col>
      <xdr:colOff>7218</xdr:colOff>
      <xdr:row>2</xdr:row>
      <xdr:rowOff>106362</xdr:rowOff>
    </xdr:to>
    <xdr:pic>
      <xdr:nvPicPr>
        <xdr:cNvPr id="3" name="Picture 2">
          <a:extLst>
            <a:ext uri="{FF2B5EF4-FFF2-40B4-BE49-F238E27FC236}">
              <a16:creationId xmlns:a16="http://schemas.microsoft.com/office/drawing/2014/main" id="{A0675647-557B-4DC7-85B3-69C106A959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594" y="71437"/>
          <a:ext cx="745331"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EC39C6B0-9F3E-4D90-AA8F-1ED58DE10FEF}"/>
            </a:ext>
          </a:extLst>
        </xdr:cNvPr>
        <xdr:cNvSpPr/>
      </xdr:nvSpPr>
      <xdr:spPr>
        <a:xfrm>
          <a:off x="8124825" y="7629526"/>
          <a:ext cx="972000" cy="21361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22263FC5-4484-4CA3-9BE9-F388BE2BE959}"/>
            </a:ext>
          </a:extLst>
        </xdr:cNvPr>
        <xdr:cNvSpPr/>
      </xdr:nvSpPr>
      <xdr:spPr>
        <a:xfrm>
          <a:off x="8124825" y="8029575"/>
          <a:ext cx="972000" cy="213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5" name="Rectangle 4">
          <a:extLst>
            <a:ext uri="{FF2B5EF4-FFF2-40B4-BE49-F238E27FC236}">
              <a16:creationId xmlns:a16="http://schemas.microsoft.com/office/drawing/2014/main" id="{E3292234-C068-468C-89A8-620E46E5E1BE}"/>
            </a:ext>
          </a:extLst>
        </xdr:cNvPr>
        <xdr:cNvSpPr/>
      </xdr:nvSpPr>
      <xdr:spPr>
        <a:xfrm>
          <a:off x="8124825" y="8829675"/>
          <a:ext cx="972000" cy="2136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6" name="Rectangle 5">
          <a:extLst>
            <a:ext uri="{FF2B5EF4-FFF2-40B4-BE49-F238E27FC236}">
              <a16:creationId xmlns:a16="http://schemas.microsoft.com/office/drawing/2014/main" id="{07718ABD-2C6E-4DEE-9869-94ECF989528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7" name="Rectangle 6">
          <a:extLst>
            <a:ext uri="{FF2B5EF4-FFF2-40B4-BE49-F238E27FC236}">
              <a16:creationId xmlns:a16="http://schemas.microsoft.com/office/drawing/2014/main" id="{A863E8EF-8429-4C2C-ABD5-DBBE9415E27F}"/>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8" name="Rectangle 7">
          <a:extLst>
            <a:ext uri="{FF2B5EF4-FFF2-40B4-BE49-F238E27FC236}">
              <a16:creationId xmlns:a16="http://schemas.microsoft.com/office/drawing/2014/main" id="{C36A965E-E605-4E17-B0B7-8645C12BC331}"/>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9" name="Rectangle 8">
          <a:extLst>
            <a:ext uri="{FF2B5EF4-FFF2-40B4-BE49-F238E27FC236}">
              <a16:creationId xmlns:a16="http://schemas.microsoft.com/office/drawing/2014/main" id="{F56325B9-683C-4B35-A59D-86D00621EB09}"/>
            </a:ext>
          </a:extLst>
        </xdr:cNvPr>
        <xdr:cNvSpPr/>
      </xdr:nvSpPr>
      <xdr:spPr>
        <a:xfrm>
          <a:off x="8136731" y="9229726"/>
          <a:ext cx="112916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10" name="Rectangle 9">
          <a:extLst>
            <a:ext uri="{FF2B5EF4-FFF2-40B4-BE49-F238E27FC236}">
              <a16:creationId xmlns:a16="http://schemas.microsoft.com/office/drawing/2014/main" id="{A29B9E69-E42E-44F5-B0FA-46A1AFAC4AF0}"/>
            </a:ext>
          </a:extLst>
        </xdr:cNvPr>
        <xdr:cNvSpPr/>
      </xdr:nvSpPr>
      <xdr:spPr>
        <a:xfrm>
          <a:off x="8136731" y="9229726"/>
          <a:ext cx="112916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11" name="Rectangle 10">
          <a:extLst>
            <a:ext uri="{FF2B5EF4-FFF2-40B4-BE49-F238E27FC236}">
              <a16:creationId xmlns:a16="http://schemas.microsoft.com/office/drawing/2014/main" id="{44B60E46-CCC4-4409-81E5-61C79497829A}"/>
            </a:ext>
          </a:extLst>
        </xdr:cNvPr>
        <xdr:cNvSpPr/>
      </xdr:nvSpPr>
      <xdr:spPr>
        <a:xfrm>
          <a:off x="8154133" y="7629525"/>
          <a:ext cx="113347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12" name="Rectangle 11">
          <a:extLst>
            <a:ext uri="{FF2B5EF4-FFF2-40B4-BE49-F238E27FC236}">
              <a16:creationId xmlns:a16="http://schemas.microsoft.com/office/drawing/2014/main" id="{349D18C5-F629-4696-BE57-B26BCED98D68}"/>
            </a:ext>
          </a:extLst>
        </xdr:cNvPr>
        <xdr:cNvSpPr/>
      </xdr:nvSpPr>
      <xdr:spPr>
        <a:xfrm>
          <a:off x="8166039" y="9226481"/>
          <a:ext cx="112156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D7743E70-8DE4-48C2-946D-335914567358}"/>
            </a:ext>
          </a:extLst>
        </xdr:cNvPr>
        <xdr:cNvSpPr/>
      </xdr:nvSpPr>
      <xdr:spPr>
        <a:xfrm>
          <a:off x="8409781" y="9658351"/>
          <a:ext cx="1326013" cy="2009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9C8F4779-724B-4238-9A68-FABCCA2D0C4F}"/>
            </a:ext>
          </a:extLst>
        </xdr:cNvPr>
        <xdr:cNvSpPr/>
      </xdr:nvSpPr>
      <xdr:spPr>
        <a:xfrm>
          <a:off x="8409781" y="9658351"/>
          <a:ext cx="1326013" cy="2009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48E9B8E1-2B23-46E9-9199-C1C9D9AC56BB}"/>
            </a:ext>
          </a:extLst>
        </xdr:cNvPr>
        <xdr:cNvSpPr/>
      </xdr:nvSpPr>
      <xdr:spPr>
        <a:xfrm>
          <a:off x="8427183" y="7820025"/>
          <a:ext cx="1323973" cy="2166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E7DF6D9A-1413-4FAB-8833-0AF80859E504}"/>
            </a:ext>
          </a:extLst>
        </xdr:cNvPr>
        <xdr:cNvSpPr/>
      </xdr:nvSpPr>
      <xdr:spPr>
        <a:xfrm>
          <a:off x="8427184" y="8200885"/>
          <a:ext cx="1297841"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355C818E-18D8-47DF-A8E7-6E07B5C825B8}"/>
            </a:ext>
          </a:extLst>
        </xdr:cNvPr>
        <xdr:cNvSpPr/>
      </xdr:nvSpPr>
      <xdr:spPr>
        <a:xfrm>
          <a:off x="8427182" y="8801100"/>
          <a:ext cx="1297843" cy="10432"/>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5BA1C143-86B1-4CAA-ABA0-E2BF92B71FF9}"/>
            </a:ext>
          </a:extLst>
        </xdr:cNvPr>
        <xdr:cNvSpPr/>
      </xdr:nvSpPr>
      <xdr:spPr>
        <a:xfrm>
          <a:off x="8427184" y="8993622"/>
          <a:ext cx="1297841" cy="50035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1710B7A0-CEFE-4741-B8B1-54941F5188F9}"/>
            </a:ext>
          </a:extLst>
        </xdr:cNvPr>
        <xdr:cNvSpPr/>
      </xdr:nvSpPr>
      <xdr:spPr>
        <a:xfrm>
          <a:off x="8442264" y="9658281"/>
          <a:ext cx="1308892" cy="216702"/>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A30ECCC1-CD6C-4FDD-9B33-21DF2CD78B19}"/>
            </a:ext>
          </a:extLst>
        </xdr:cNvPr>
        <xdr:cNvSpPr/>
      </xdr:nvSpPr>
      <xdr:spPr>
        <a:xfrm>
          <a:off x="8431439" y="10029825"/>
          <a:ext cx="130401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5E17D5-9D37-4C62-B169-7E508A5F8D8A}"/>
            </a:ext>
          </a:extLst>
        </xdr:cNvPr>
        <xdr:cNvSpPr/>
      </xdr:nvSpPr>
      <xdr:spPr>
        <a:xfrm>
          <a:off x="8534400" y="81343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FAF4531-86CA-495B-9BE2-FCA866376D30}"/>
            </a:ext>
          </a:extLst>
        </xdr:cNvPr>
        <xdr:cNvSpPr/>
      </xdr:nvSpPr>
      <xdr:spPr>
        <a:xfrm>
          <a:off x="8534400" y="86963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AE5864FF-BC06-4CBD-ACB6-BDB6B2FA2E7E}"/>
            </a:ext>
          </a:extLst>
        </xdr:cNvPr>
        <xdr:cNvSpPr/>
      </xdr:nvSpPr>
      <xdr:spPr>
        <a:xfrm>
          <a:off x="8524874" y="9457531"/>
          <a:ext cx="914401" cy="32464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BE2335E-6133-4835-80AF-EF6E96B6AA68}"/>
            </a:ext>
          </a:extLst>
        </xdr:cNvPr>
        <xdr:cNvSpPr/>
      </xdr:nvSpPr>
      <xdr:spPr>
        <a:xfrm>
          <a:off x="8534400" y="999172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4BF06BB2-F30C-40BB-91F4-E60352CC9D05}"/>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B2A7D5B4-7CFB-4A8C-AA5D-C8F05693996D}"/>
            </a:ext>
          </a:extLst>
        </xdr:cNvPr>
        <xdr:cNvSpPr/>
      </xdr:nvSpPr>
      <xdr:spPr>
        <a:xfrm>
          <a:off x="8543131" y="10553701"/>
          <a:ext cx="983113" cy="38189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61DDA9A3-F4A6-42CC-8CA0-684BF40024C9}"/>
            </a:ext>
          </a:extLst>
        </xdr:cNvPr>
        <xdr:cNvSpPr/>
      </xdr:nvSpPr>
      <xdr:spPr>
        <a:xfrm>
          <a:off x="8543131" y="10553701"/>
          <a:ext cx="9831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8EAE82CE-FD9B-43EE-A4D4-106E018AC056}"/>
            </a:ext>
          </a:extLst>
        </xdr:cNvPr>
        <xdr:cNvSpPr/>
      </xdr:nvSpPr>
      <xdr:spPr>
        <a:xfrm>
          <a:off x="8560533" y="8134350"/>
          <a:ext cx="981073" cy="39760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E536BD03-6AB8-439F-BA76-C3A8FD25B07A}"/>
            </a:ext>
          </a:extLst>
        </xdr:cNvPr>
        <xdr:cNvSpPr/>
      </xdr:nvSpPr>
      <xdr:spPr>
        <a:xfrm>
          <a:off x="8575614" y="10553631"/>
          <a:ext cx="965992" cy="3976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CAAE36D9-206E-4922-814A-A9B6D7D904BE}"/>
            </a:ext>
          </a:extLst>
        </xdr:cNvPr>
        <xdr:cNvSpPr/>
      </xdr:nvSpPr>
      <xdr:spPr>
        <a:xfrm>
          <a:off x="8534400" y="11106150"/>
          <a:ext cx="914400" cy="39232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152402</xdr:colOff>
      <xdr:row>2</xdr:row>
      <xdr:rowOff>180110</xdr:rowOff>
    </xdr:from>
    <xdr:to>
      <xdr:col>20</xdr:col>
      <xdr:colOff>415636</xdr:colOff>
      <xdr:row>18</xdr:row>
      <xdr:rowOff>262662</xdr:rowOff>
    </xdr:to>
    <xdr:pic>
      <xdr:nvPicPr>
        <xdr:cNvPr id="2" name="Picture 1">
          <a:extLst>
            <a:ext uri="{FF2B5EF4-FFF2-40B4-BE49-F238E27FC236}">
              <a16:creationId xmlns:a16="http://schemas.microsoft.com/office/drawing/2014/main" id="{8662C7F1-6FC6-38FB-9C5C-AE1D149269E1}"/>
            </a:ext>
          </a:extLst>
        </xdr:cNvPr>
        <xdr:cNvPicPr>
          <a:picLocks noChangeAspect="1"/>
        </xdr:cNvPicPr>
      </xdr:nvPicPr>
      <xdr:blipFill>
        <a:blip xmlns:r="http://schemas.openxmlformats.org/officeDocument/2006/relationships" r:embed="rId1"/>
        <a:stretch>
          <a:fillRect/>
        </a:stretch>
      </xdr:blipFill>
      <xdr:spPr>
        <a:xfrm>
          <a:off x="9407238" y="1510146"/>
          <a:ext cx="8354289" cy="58460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4120199</xdr:colOff>
      <xdr:row>1</xdr:row>
      <xdr:rowOff>210162</xdr:rowOff>
    </xdr:from>
    <xdr:to>
      <xdr:col>7</xdr:col>
      <xdr:colOff>5561650</xdr:colOff>
      <xdr:row>1</xdr:row>
      <xdr:rowOff>430979</xdr:rowOff>
    </xdr:to>
    <xdr:pic>
      <xdr:nvPicPr>
        <xdr:cNvPr id="6" name="Picture 5">
          <a:extLst>
            <a:ext uri="{FF2B5EF4-FFF2-40B4-BE49-F238E27FC236}">
              <a16:creationId xmlns:a16="http://schemas.microsoft.com/office/drawing/2014/main" id="{8335CB94-3A52-4BC0-A5D0-14564CD43909}"/>
            </a:ext>
          </a:extLst>
        </xdr:cNvPr>
        <xdr:cNvPicPr>
          <a:picLocks noChangeAspect="1"/>
        </xdr:cNvPicPr>
      </xdr:nvPicPr>
      <xdr:blipFill rotWithShape="1">
        <a:blip xmlns:r="http://schemas.openxmlformats.org/officeDocument/2006/relationships" r:embed="rId1"/>
        <a:srcRect l="6175" t="33871" r="9346" b="30501"/>
        <a:stretch/>
      </xdr:blipFill>
      <xdr:spPr>
        <a:xfrm>
          <a:off x="16416108" y="706617"/>
          <a:ext cx="1441451" cy="220817"/>
        </a:xfrm>
        <a:prstGeom prst="rect">
          <a:avLst/>
        </a:prstGeom>
      </xdr:spPr>
    </xdr:pic>
    <xdr:clientData/>
  </xdr:twoCellAnchor>
  <xdr:twoCellAnchor editAs="oneCell">
    <xdr:from>
      <xdr:col>7</xdr:col>
      <xdr:colOff>4025307</xdr:colOff>
      <xdr:row>2</xdr:row>
      <xdr:rowOff>41495</xdr:rowOff>
    </xdr:from>
    <xdr:to>
      <xdr:col>7</xdr:col>
      <xdr:colOff>5840981</xdr:colOff>
      <xdr:row>2</xdr:row>
      <xdr:rowOff>423226</xdr:rowOff>
    </xdr:to>
    <xdr:pic>
      <xdr:nvPicPr>
        <xdr:cNvPr id="7" name="Picture 6">
          <a:extLst>
            <a:ext uri="{FF2B5EF4-FFF2-40B4-BE49-F238E27FC236}">
              <a16:creationId xmlns:a16="http://schemas.microsoft.com/office/drawing/2014/main" id="{B0B5B01E-C45F-4D2E-97FB-0DA3C52AF98D}"/>
            </a:ext>
          </a:extLst>
        </xdr:cNvPr>
        <xdr:cNvPicPr>
          <a:picLocks noChangeAspect="1"/>
        </xdr:cNvPicPr>
      </xdr:nvPicPr>
      <xdr:blipFill rotWithShape="1">
        <a:blip xmlns:r="http://schemas.openxmlformats.org/officeDocument/2006/relationships" r:embed="rId2"/>
        <a:srcRect t="19378" b="12967"/>
        <a:stretch/>
      </xdr:blipFill>
      <xdr:spPr>
        <a:xfrm>
          <a:off x="16321216" y="1069040"/>
          <a:ext cx="1891874" cy="381731"/>
        </a:xfrm>
        <a:prstGeom prst="rect">
          <a:avLst/>
        </a:prstGeom>
      </xdr:spPr>
    </xdr:pic>
    <xdr:clientData/>
  </xdr:twoCellAnchor>
  <xdr:twoCellAnchor editAs="oneCell">
    <xdr:from>
      <xdr:col>7</xdr:col>
      <xdr:colOff>5719752</xdr:colOff>
      <xdr:row>1</xdr:row>
      <xdr:rowOff>93188</xdr:rowOff>
    </xdr:from>
    <xdr:to>
      <xdr:col>8</xdr:col>
      <xdr:colOff>2617352</xdr:colOff>
      <xdr:row>1</xdr:row>
      <xdr:rowOff>459780</xdr:rowOff>
    </xdr:to>
    <xdr:pic>
      <xdr:nvPicPr>
        <xdr:cNvPr id="8" name="Picture 7">
          <a:extLst>
            <a:ext uri="{FF2B5EF4-FFF2-40B4-BE49-F238E27FC236}">
              <a16:creationId xmlns:a16="http://schemas.microsoft.com/office/drawing/2014/main" id="{ED5E13D7-0B84-4899-98AD-F151370B7753}"/>
            </a:ext>
          </a:extLst>
        </xdr:cNvPr>
        <xdr:cNvPicPr>
          <a:picLocks noChangeAspect="1"/>
        </xdr:cNvPicPr>
      </xdr:nvPicPr>
      <xdr:blipFill rotWithShape="1">
        <a:blip xmlns:r="http://schemas.openxmlformats.org/officeDocument/2006/relationships" r:embed="rId3"/>
        <a:srcRect l="219" t="14831" r="-219" b="65892"/>
        <a:stretch/>
      </xdr:blipFill>
      <xdr:spPr>
        <a:xfrm>
          <a:off x="18015661" y="589643"/>
          <a:ext cx="2855055" cy="366592"/>
        </a:xfrm>
        <a:prstGeom prst="rect">
          <a:avLst/>
        </a:prstGeom>
      </xdr:spPr>
    </xdr:pic>
    <xdr:clientData/>
  </xdr:twoCellAnchor>
  <xdr:twoCellAnchor editAs="oneCell">
    <xdr:from>
      <xdr:col>8</xdr:col>
      <xdr:colOff>212163</xdr:colOff>
      <xdr:row>2</xdr:row>
      <xdr:rowOff>7469</xdr:rowOff>
    </xdr:from>
    <xdr:to>
      <xdr:col>9</xdr:col>
      <xdr:colOff>0</xdr:colOff>
      <xdr:row>3</xdr:row>
      <xdr:rowOff>5336</xdr:rowOff>
    </xdr:to>
    <xdr:pic>
      <xdr:nvPicPr>
        <xdr:cNvPr id="9" name="Picture 8">
          <a:extLst>
            <a:ext uri="{FF2B5EF4-FFF2-40B4-BE49-F238E27FC236}">
              <a16:creationId xmlns:a16="http://schemas.microsoft.com/office/drawing/2014/main" id="{E4C7A71A-6CC0-4A63-A140-67275E683AC2}"/>
            </a:ext>
          </a:extLst>
        </xdr:cNvPr>
        <xdr:cNvPicPr>
          <a:picLocks noChangeAspect="1"/>
        </xdr:cNvPicPr>
      </xdr:nvPicPr>
      <xdr:blipFill rotWithShape="1">
        <a:blip xmlns:r="http://schemas.openxmlformats.org/officeDocument/2006/relationships" r:embed="rId3"/>
        <a:srcRect l="219" t="67600" r="-219" b="7322"/>
        <a:stretch/>
      </xdr:blipFill>
      <xdr:spPr>
        <a:xfrm>
          <a:off x="18465527" y="1035014"/>
          <a:ext cx="2594289" cy="4481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251460</xdr:colOff>
      <xdr:row>1</xdr:row>
      <xdr:rowOff>7620</xdr:rowOff>
    </xdr:from>
    <xdr:to>
      <xdr:col>1</xdr:col>
      <xdr:colOff>4732499</xdr:colOff>
      <xdr:row>1</xdr:row>
      <xdr:rowOff>2773920</xdr:rowOff>
    </xdr:to>
    <xdr:pic>
      <xdr:nvPicPr>
        <xdr:cNvPr id="2" name="Picture 1">
          <a:extLst>
            <a:ext uri="{FF2B5EF4-FFF2-40B4-BE49-F238E27FC236}">
              <a16:creationId xmlns:a16="http://schemas.microsoft.com/office/drawing/2014/main" id="{C82F4F83-B20D-FCE4-99F9-C0CFBE3AA818}"/>
            </a:ext>
          </a:extLst>
        </xdr:cNvPr>
        <xdr:cNvPicPr>
          <a:picLocks noChangeAspect="1"/>
        </xdr:cNvPicPr>
      </xdr:nvPicPr>
      <xdr:blipFill>
        <a:blip xmlns:r="http://schemas.openxmlformats.org/officeDocument/2006/relationships" r:embed="rId1"/>
        <a:stretch>
          <a:fillRect/>
        </a:stretch>
      </xdr:blipFill>
      <xdr:spPr>
        <a:xfrm>
          <a:off x="251460" y="243840"/>
          <a:ext cx="5524979" cy="2766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2FB5E16A-0727-429A-B7F7-2C50016A78FE}"/>
            </a:ext>
          </a:extLst>
        </xdr:cNvPr>
        <xdr:cNvSpPr/>
      </xdr:nvSpPr>
      <xdr:spPr>
        <a:xfrm>
          <a:off x="8699500" y="73469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F7E2CA63-20A7-49F6-944F-C4ED13DDC19D}"/>
            </a:ext>
          </a:extLst>
        </xdr:cNvPr>
        <xdr:cNvSpPr/>
      </xdr:nvSpPr>
      <xdr:spPr>
        <a:xfrm>
          <a:off x="8699500" y="7912100"/>
          <a:ext cx="972000" cy="38824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9DA5DBBB-6095-42B9-BA81-EE4272CBB07F}"/>
            </a:ext>
          </a:extLst>
        </xdr:cNvPr>
        <xdr:cNvSpPr/>
      </xdr:nvSpPr>
      <xdr:spPr>
        <a:xfrm>
          <a:off x="8699500" y="8661400"/>
          <a:ext cx="972000" cy="2040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19D36FC9-22EE-4523-BA7A-AC0A81F5DDF1}"/>
            </a:ext>
          </a:extLst>
        </xdr:cNvPr>
        <xdr:cNvSpPr/>
      </xdr:nvSpPr>
      <xdr:spPr>
        <a:xfrm>
          <a:off x="8711406" y="9042401"/>
          <a:ext cx="12402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F47F8747-89DD-48D0-B346-15EB86D54854}"/>
            </a:ext>
          </a:extLst>
        </xdr:cNvPr>
        <xdr:cNvSpPr/>
      </xdr:nvSpPr>
      <xdr:spPr>
        <a:xfrm>
          <a:off x="8699500" y="9601200"/>
          <a:ext cx="975403" cy="27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F3FC37D9-4E44-4A38-A9F1-8ED2A9B98FE2}"/>
            </a:ext>
          </a:extLst>
        </xdr:cNvPr>
        <xdr:cNvSpPr/>
      </xdr:nvSpPr>
      <xdr:spPr>
        <a:xfrm>
          <a:off x="8705850" y="7410451"/>
          <a:ext cx="972000" cy="38189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AB1640D0-D44E-4885-9F2C-6E838CF53833}"/>
            </a:ext>
          </a:extLst>
        </xdr:cNvPr>
        <xdr:cNvSpPr/>
      </xdr:nvSpPr>
      <xdr:spPr>
        <a:xfrm>
          <a:off x="8705850" y="7972425"/>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30</xdr:row>
      <xdr:rowOff>0</xdr:rowOff>
    </xdr:from>
    <xdr:to>
      <xdr:col>13</xdr:col>
      <xdr:colOff>972000</xdr:colOff>
      <xdr:row>31</xdr:row>
      <xdr:rowOff>13594</xdr:rowOff>
    </xdr:to>
    <xdr:sp macro="" textlink="">
      <xdr:nvSpPr>
        <xdr:cNvPr id="4" name="Rectangle 3">
          <a:extLst>
            <a:ext uri="{FF2B5EF4-FFF2-40B4-BE49-F238E27FC236}">
              <a16:creationId xmlns:a16="http://schemas.microsoft.com/office/drawing/2014/main" id="{50F69FE9-C720-4407-B4D4-5C444544A0C0}"/>
            </a:ext>
          </a:extLst>
        </xdr:cNvPr>
        <xdr:cNvSpPr/>
      </xdr:nvSpPr>
      <xdr:spPr>
        <a:xfrm>
          <a:off x="8705850" y="8905875"/>
          <a:ext cx="972000" cy="38189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5" name="Rectangle 4">
          <a:extLst>
            <a:ext uri="{FF2B5EF4-FFF2-40B4-BE49-F238E27FC236}">
              <a16:creationId xmlns:a16="http://schemas.microsoft.com/office/drawing/2014/main" id="{56392E34-9B8D-48B1-BAE2-6E6DA797308E}"/>
            </a:ext>
          </a:extLst>
        </xdr:cNvPr>
        <xdr:cNvSpPr/>
      </xdr:nvSpPr>
      <xdr:spPr>
        <a:xfrm>
          <a:off x="8714581" y="9467851"/>
          <a:ext cx="1249813" cy="38189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34</xdr:row>
      <xdr:rowOff>0</xdr:rowOff>
    </xdr:from>
    <xdr:to>
      <xdr:col>13</xdr:col>
      <xdr:colOff>975403</xdr:colOff>
      <xdr:row>34</xdr:row>
      <xdr:rowOff>27200</xdr:rowOff>
    </xdr:to>
    <xdr:sp macro="" textlink="">
      <xdr:nvSpPr>
        <xdr:cNvPr id="6" name="Rectangle 5">
          <a:extLst>
            <a:ext uri="{FF2B5EF4-FFF2-40B4-BE49-F238E27FC236}">
              <a16:creationId xmlns:a16="http://schemas.microsoft.com/office/drawing/2014/main" id="{1F4CABD0-4C38-4E90-8DA5-8EADE0B41A4F}"/>
            </a:ext>
          </a:extLst>
        </xdr:cNvPr>
        <xdr:cNvSpPr/>
      </xdr:nvSpPr>
      <xdr:spPr>
        <a:xfrm>
          <a:off x="8705850" y="10020300"/>
          <a:ext cx="978578" cy="30375"/>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0</xdr:colOff>
      <xdr:row>25</xdr:row>
      <xdr:rowOff>1</xdr:rowOff>
    </xdr:from>
    <xdr:to>
      <xdr:col>13</xdr:col>
      <xdr:colOff>972000</xdr:colOff>
      <xdr:row>26</xdr:row>
      <xdr:rowOff>13594</xdr:rowOff>
    </xdr:to>
    <xdr:sp macro="" textlink="">
      <xdr:nvSpPr>
        <xdr:cNvPr id="2" name="Rectangle 1">
          <a:extLst>
            <a:ext uri="{FF2B5EF4-FFF2-40B4-BE49-F238E27FC236}">
              <a16:creationId xmlns:a16="http://schemas.microsoft.com/office/drawing/2014/main" id="{83C1DDC5-5359-482B-A79C-8741DE697C84}"/>
            </a:ext>
          </a:extLst>
        </xdr:cNvPr>
        <xdr:cNvSpPr/>
      </xdr:nvSpPr>
      <xdr:spPr>
        <a:xfrm>
          <a:off x="8534400" y="7626351"/>
          <a:ext cx="972000" cy="38824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27</xdr:row>
      <xdr:rowOff>0</xdr:rowOff>
    </xdr:from>
    <xdr:to>
      <xdr:col>13</xdr:col>
      <xdr:colOff>972000</xdr:colOff>
      <xdr:row>28</xdr:row>
      <xdr:rowOff>13594</xdr:rowOff>
    </xdr:to>
    <xdr:sp macro="" textlink="">
      <xdr:nvSpPr>
        <xdr:cNvPr id="3" name="Rectangle 2">
          <a:extLst>
            <a:ext uri="{FF2B5EF4-FFF2-40B4-BE49-F238E27FC236}">
              <a16:creationId xmlns:a16="http://schemas.microsoft.com/office/drawing/2014/main" id="{684C4C54-7046-4EA2-BAB9-03DAEFC9A7F0}"/>
            </a:ext>
          </a:extLst>
        </xdr:cNvPr>
        <xdr:cNvSpPr/>
      </xdr:nvSpPr>
      <xdr:spPr>
        <a:xfrm>
          <a:off x="8534400" y="8191500"/>
          <a:ext cx="972000" cy="572394"/>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215899</xdr:colOff>
      <xdr:row>29</xdr:row>
      <xdr:rowOff>11906</xdr:rowOff>
    </xdr:from>
    <xdr:to>
      <xdr:col>13</xdr:col>
      <xdr:colOff>901700</xdr:colOff>
      <xdr:row>29</xdr:row>
      <xdr:rowOff>330199</xdr:rowOff>
    </xdr:to>
    <xdr:sp macro="" textlink="">
      <xdr:nvSpPr>
        <xdr:cNvPr id="4" name="Rectangle 3">
          <a:extLst>
            <a:ext uri="{FF2B5EF4-FFF2-40B4-BE49-F238E27FC236}">
              <a16:creationId xmlns:a16="http://schemas.microsoft.com/office/drawing/2014/main" id="{1434977E-3A93-484F-BE51-57878A95AF3F}"/>
            </a:ext>
          </a:extLst>
        </xdr:cNvPr>
        <xdr:cNvSpPr/>
      </xdr:nvSpPr>
      <xdr:spPr>
        <a:xfrm>
          <a:off x="8521699" y="8952706"/>
          <a:ext cx="914401" cy="318293"/>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31</xdr:row>
      <xdr:rowOff>0</xdr:rowOff>
    </xdr:from>
    <xdr:to>
      <xdr:col>13</xdr:col>
      <xdr:colOff>972000</xdr:colOff>
      <xdr:row>32</xdr:row>
      <xdr:rowOff>13594</xdr:rowOff>
    </xdr:to>
    <xdr:sp macro="" textlink="">
      <xdr:nvSpPr>
        <xdr:cNvPr id="5" name="Rectangle 4">
          <a:extLst>
            <a:ext uri="{FF2B5EF4-FFF2-40B4-BE49-F238E27FC236}">
              <a16:creationId xmlns:a16="http://schemas.microsoft.com/office/drawing/2014/main" id="{48F5E544-20E2-4851-964C-24067CA7AB89}"/>
            </a:ext>
          </a:extLst>
        </xdr:cNvPr>
        <xdr:cNvSpPr/>
      </xdr:nvSpPr>
      <xdr:spPr>
        <a:xfrm>
          <a:off x="8534400" y="9480550"/>
          <a:ext cx="972000" cy="388244"/>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6" name="Rectangle 5">
          <a:extLst>
            <a:ext uri="{FF2B5EF4-FFF2-40B4-BE49-F238E27FC236}">
              <a16:creationId xmlns:a16="http://schemas.microsoft.com/office/drawing/2014/main" id="{F1B00B13-46DB-4137-9585-21D383C44677}"/>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7" name="Rectangle 6">
          <a:extLst>
            <a:ext uri="{FF2B5EF4-FFF2-40B4-BE49-F238E27FC236}">
              <a16:creationId xmlns:a16="http://schemas.microsoft.com/office/drawing/2014/main" id="{41DF9713-5A38-4B15-A7BA-653F40B352ED}"/>
            </a:ext>
          </a:extLst>
        </xdr:cNvPr>
        <xdr:cNvSpPr/>
      </xdr:nvSpPr>
      <xdr:spPr>
        <a:xfrm>
          <a:off x="8546306" y="10045701"/>
          <a:ext cx="973588" cy="388243"/>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33</xdr:row>
      <xdr:rowOff>1</xdr:rowOff>
    </xdr:from>
    <xdr:to>
      <xdr:col>14</xdr:col>
      <xdr:colOff>7594</xdr:colOff>
      <xdr:row>34</xdr:row>
      <xdr:rowOff>13594</xdr:rowOff>
    </xdr:to>
    <xdr:sp macro="" textlink="">
      <xdr:nvSpPr>
        <xdr:cNvPr id="8" name="Rectangle 7">
          <a:extLst>
            <a:ext uri="{FF2B5EF4-FFF2-40B4-BE49-F238E27FC236}">
              <a16:creationId xmlns:a16="http://schemas.microsoft.com/office/drawing/2014/main" id="{2CA0A028-9F96-42ED-9DBB-C9612D884C2B}"/>
            </a:ext>
          </a:extLst>
        </xdr:cNvPr>
        <xdr:cNvSpPr/>
      </xdr:nvSpPr>
      <xdr:spPr>
        <a:xfrm>
          <a:off x="8546306" y="10045701"/>
          <a:ext cx="973588" cy="388243"/>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9" name="Rectangle 8">
          <a:extLst>
            <a:ext uri="{FF2B5EF4-FFF2-40B4-BE49-F238E27FC236}">
              <a16:creationId xmlns:a16="http://schemas.microsoft.com/office/drawing/2014/main" id="{7FD9580B-C888-40E0-90B2-078FC49C4088}"/>
            </a:ext>
          </a:extLst>
        </xdr:cNvPr>
        <xdr:cNvSpPr/>
      </xdr:nvSpPr>
      <xdr:spPr>
        <a:xfrm>
          <a:off x="8563708" y="7626350"/>
          <a:ext cx="977898" cy="403958"/>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32</xdr:row>
      <xdr:rowOff>196781</xdr:rowOff>
    </xdr:from>
    <xdr:to>
      <xdr:col>14</xdr:col>
      <xdr:colOff>29306</xdr:colOff>
      <xdr:row>34</xdr:row>
      <xdr:rowOff>29308</xdr:rowOff>
    </xdr:to>
    <xdr:sp macro="" textlink="">
      <xdr:nvSpPr>
        <xdr:cNvPr id="10" name="Rectangle 9">
          <a:extLst>
            <a:ext uri="{FF2B5EF4-FFF2-40B4-BE49-F238E27FC236}">
              <a16:creationId xmlns:a16="http://schemas.microsoft.com/office/drawing/2014/main" id="{99DAA530-5EDF-4FAB-BD61-6939158F734B}"/>
            </a:ext>
          </a:extLst>
        </xdr:cNvPr>
        <xdr:cNvSpPr/>
      </xdr:nvSpPr>
      <xdr:spPr>
        <a:xfrm>
          <a:off x="8575614" y="10045631"/>
          <a:ext cx="965992" cy="40402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0</xdr:colOff>
      <xdr:row>35</xdr:row>
      <xdr:rowOff>0</xdr:rowOff>
    </xdr:from>
    <xdr:to>
      <xdr:col>13</xdr:col>
      <xdr:colOff>914400</xdr:colOff>
      <xdr:row>37</xdr:row>
      <xdr:rowOff>27200</xdr:rowOff>
    </xdr:to>
    <xdr:sp macro="" textlink="">
      <xdr:nvSpPr>
        <xdr:cNvPr id="11" name="Rectangle 10">
          <a:extLst>
            <a:ext uri="{FF2B5EF4-FFF2-40B4-BE49-F238E27FC236}">
              <a16:creationId xmlns:a16="http://schemas.microsoft.com/office/drawing/2014/main" id="{46C475F2-D974-4423-A1B0-9242E0B9DEFF}"/>
            </a:ext>
          </a:extLst>
        </xdr:cNvPr>
        <xdr:cNvSpPr/>
      </xdr:nvSpPr>
      <xdr:spPr>
        <a:xfrm>
          <a:off x="8534400" y="10604500"/>
          <a:ext cx="914400" cy="3955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11906</xdr:colOff>
      <xdr:row>32</xdr:row>
      <xdr:rowOff>1</xdr:rowOff>
    </xdr:from>
    <xdr:to>
      <xdr:col>14</xdr:col>
      <xdr:colOff>7594</xdr:colOff>
      <xdr:row>33</xdr:row>
      <xdr:rowOff>13594</xdr:rowOff>
    </xdr:to>
    <xdr:sp macro="" textlink="">
      <xdr:nvSpPr>
        <xdr:cNvPr id="2" name="Rectangle 1">
          <a:extLst>
            <a:ext uri="{FF2B5EF4-FFF2-40B4-BE49-F238E27FC236}">
              <a16:creationId xmlns:a16="http://schemas.microsoft.com/office/drawing/2014/main" id="{24118798-F7B2-4338-98BD-9BE270F06F54}"/>
            </a:ext>
          </a:extLst>
        </xdr:cNvPr>
        <xdr:cNvSpPr/>
      </xdr:nvSpPr>
      <xdr:spPr>
        <a:xfrm>
          <a:off x="8003381" y="10163176"/>
          <a:ext cx="1262513" cy="213618"/>
        </a:xfrm>
        <a:prstGeom prst="rect">
          <a:avLst/>
        </a:prstGeom>
        <a:noFill/>
        <a:ln>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11906</xdr:colOff>
      <xdr:row>32</xdr:row>
      <xdr:rowOff>1</xdr:rowOff>
    </xdr:from>
    <xdr:to>
      <xdr:col>14</xdr:col>
      <xdr:colOff>7594</xdr:colOff>
      <xdr:row>33</xdr:row>
      <xdr:rowOff>13594</xdr:rowOff>
    </xdr:to>
    <xdr:sp macro="" textlink="">
      <xdr:nvSpPr>
        <xdr:cNvPr id="3" name="Rectangle 2">
          <a:extLst>
            <a:ext uri="{FF2B5EF4-FFF2-40B4-BE49-F238E27FC236}">
              <a16:creationId xmlns:a16="http://schemas.microsoft.com/office/drawing/2014/main" id="{83CEC5F5-3D6D-4DBB-AB71-F1AEDF53004C}"/>
            </a:ext>
          </a:extLst>
        </xdr:cNvPr>
        <xdr:cNvSpPr/>
      </xdr:nvSpPr>
      <xdr:spPr>
        <a:xfrm>
          <a:off x="8003381" y="10163176"/>
          <a:ext cx="1262513" cy="213618"/>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29306</xdr:colOff>
      <xdr:row>26</xdr:row>
      <xdr:rowOff>29308</xdr:rowOff>
    </xdr:to>
    <xdr:sp macro="" textlink="">
      <xdr:nvSpPr>
        <xdr:cNvPr id="4" name="Rectangle 3">
          <a:extLst>
            <a:ext uri="{FF2B5EF4-FFF2-40B4-BE49-F238E27FC236}">
              <a16:creationId xmlns:a16="http://schemas.microsoft.com/office/drawing/2014/main" id="{1B15A640-5CF6-4732-8D33-E51EE8D0ADB4}"/>
            </a:ext>
          </a:extLst>
        </xdr:cNvPr>
        <xdr:cNvSpPr/>
      </xdr:nvSpPr>
      <xdr:spPr>
        <a:xfrm>
          <a:off x="8020783" y="7848600"/>
          <a:ext cx="1266823" cy="2293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26</xdr:row>
      <xdr:rowOff>203060</xdr:rowOff>
    </xdr:from>
    <xdr:to>
      <xdr:col>14</xdr:col>
      <xdr:colOff>0</xdr:colOff>
      <xdr:row>28</xdr:row>
      <xdr:rowOff>14653</xdr:rowOff>
    </xdr:to>
    <xdr:sp macro="" textlink="">
      <xdr:nvSpPr>
        <xdr:cNvPr id="5" name="Rectangle 4">
          <a:extLst>
            <a:ext uri="{FF2B5EF4-FFF2-40B4-BE49-F238E27FC236}">
              <a16:creationId xmlns:a16="http://schemas.microsoft.com/office/drawing/2014/main" id="{C8EF82EB-C231-4A7E-9AB9-5CA6E91F42BD}"/>
            </a:ext>
          </a:extLst>
        </xdr:cNvPr>
        <xdr:cNvSpPr/>
      </xdr:nvSpPr>
      <xdr:spPr>
        <a:xfrm>
          <a:off x="8020784" y="8251685"/>
          <a:ext cx="1237516" cy="430718"/>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29307</xdr:colOff>
      <xdr:row>29</xdr:row>
      <xdr:rowOff>0</xdr:rowOff>
    </xdr:from>
    <xdr:to>
      <xdr:col>14</xdr:col>
      <xdr:colOff>0</xdr:colOff>
      <xdr:row>29</xdr:row>
      <xdr:rowOff>13607</xdr:rowOff>
    </xdr:to>
    <xdr:sp macro="" textlink="">
      <xdr:nvSpPr>
        <xdr:cNvPr id="6" name="Rectangle 5">
          <a:extLst>
            <a:ext uri="{FF2B5EF4-FFF2-40B4-BE49-F238E27FC236}">
              <a16:creationId xmlns:a16="http://schemas.microsoft.com/office/drawing/2014/main" id="{F4CDC8AD-F88B-4435-898D-1FE7874D99EA}"/>
            </a:ext>
          </a:extLst>
        </xdr:cNvPr>
        <xdr:cNvSpPr/>
      </xdr:nvSpPr>
      <xdr:spPr>
        <a:xfrm>
          <a:off x="8020782" y="8875494"/>
          <a:ext cx="1237518" cy="424988"/>
        </a:xfrm>
        <a:prstGeom prst="rect">
          <a:avLst/>
        </a:prstGeom>
        <a:noFill/>
        <a:ln w="50800">
          <a:solidFill>
            <a:schemeClr val="accent4"/>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29309</xdr:colOff>
      <xdr:row>29</xdr:row>
      <xdr:rowOff>198872</xdr:rowOff>
    </xdr:from>
    <xdr:to>
      <xdr:col>14</xdr:col>
      <xdr:colOff>0</xdr:colOff>
      <xdr:row>31</xdr:row>
      <xdr:rowOff>29306</xdr:rowOff>
    </xdr:to>
    <xdr:sp macro="" textlink="">
      <xdr:nvSpPr>
        <xdr:cNvPr id="7" name="Rectangle 6">
          <a:extLst>
            <a:ext uri="{FF2B5EF4-FFF2-40B4-BE49-F238E27FC236}">
              <a16:creationId xmlns:a16="http://schemas.microsoft.com/office/drawing/2014/main" id="{3A2F01E7-8075-4208-88F2-4EB42F74D6B1}"/>
            </a:ext>
          </a:extLst>
        </xdr:cNvPr>
        <xdr:cNvSpPr/>
      </xdr:nvSpPr>
      <xdr:spPr>
        <a:xfrm>
          <a:off x="8020784" y="9485747"/>
          <a:ext cx="1237516" cy="50670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41214</xdr:colOff>
      <xdr:row>31</xdr:row>
      <xdr:rowOff>196781</xdr:rowOff>
    </xdr:from>
    <xdr:to>
      <xdr:col>14</xdr:col>
      <xdr:colOff>29306</xdr:colOff>
      <xdr:row>33</xdr:row>
      <xdr:rowOff>29308</xdr:rowOff>
    </xdr:to>
    <xdr:sp macro="" textlink="">
      <xdr:nvSpPr>
        <xdr:cNvPr id="8" name="Rectangle 7">
          <a:extLst>
            <a:ext uri="{FF2B5EF4-FFF2-40B4-BE49-F238E27FC236}">
              <a16:creationId xmlns:a16="http://schemas.microsoft.com/office/drawing/2014/main" id="{BAC4FE4E-4A57-4DDB-AFE1-76FD6BA40258}"/>
            </a:ext>
          </a:extLst>
        </xdr:cNvPr>
        <xdr:cNvSpPr/>
      </xdr:nvSpPr>
      <xdr:spPr>
        <a:xfrm>
          <a:off x="8032689" y="10159931"/>
          <a:ext cx="1254917" cy="2325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27214</xdr:colOff>
      <xdr:row>34</xdr:row>
      <xdr:rowOff>0</xdr:rowOff>
    </xdr:from>
    <xdr:to>
      <xdr:col>14</xdr:col>
      <xdr:colOff>13607</xdr:colOff>
      <xdr:row>34</xdr:row>
      <xdr:rowOff>27200</xdr:rowOff>
    </xdr:to>
    <xdr:sp macro="" textlink="">
      <xdr:nvSpPr>
        <xdr:cNvPr id="9" name="Rectangle 8">
          <a:extLst>
            <a:ext uri="{FF2B5EF4-FFF2-40B4-BE49-F238E27FC236}">
              <a16:creationId xmlns:a16="http://schemas.microsoft.com/office/drawing/2014/main" id="{FD6FA5F1-AD88-47D7-B179-CD834102CA92}"/>
            </a:ext>
          </a:extLst>
        </xdr:cNvPr>
        <xdr:cNvSpPr/>
      </xdr:nvSpPr>
      <xdr:spPr>
        <a:xfrm>
          <a:off x="8018689" y="10553700"/>
          <a:ext cx="1253218" cy="408200"/>
        </a:xfrm>
        <a:prstGeom prst="rect">
          <a:avLst/>
        </a:prstGeom>
        <a:noFill/>
        <a:ln w="50800">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222249</xdr:colOff>
      <xdr:row>27</xdr:row>
      <xdr:rowOff>0</xdr:rowOff>
    </xdr:from>
    <xdr:to>
      <xdr:col>13</xdr:col>
      <xdr:colOff>1047750</xdr:colOff>
      <xdr:row>28</xdr:row>
      <xdr:rowOff>13594</xdr:rowOff>
    </xdr:to>
    <xdr:sp macro="" textlink="">
      <xdr:nvSpPr>
        <xdr:cNvPr id="2" name="Rectangle 1">
          <a:extLst>
            <a:ext uri="{FF2B5EF4-FFF2-40B4-BE49-F238E27FC236}">
              <a16:creationId xmlns:a16="http://schemas.microsoft.com/office/drawing/2014/main" id="{5D3C1408-B6C6-4F04-A2A4-1D241C9B8ACC}"/>
            </a:ext>
          </a:extLst>
        </xdr:cNvPr>
        <xdr:cNvSpPr/>
      </xdr:nvSpPr>
      <xdr:spPr>
        <a:xfrm>
          <a:off x="8118474" y="8048625"/>
          <a:ext cx="1044576" cy="594619"/>
        </a:xfrm>
        <a:prstGeom prst="rect">
          <a:avLst/>
        </a:prstGeom>
        <a:noFill/>
        <a:ln w="50800">
          <a:solidFill>
            <a:schemeClr val="accent5"/>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222249</xdr:colOff>
      <xdr:row>30</xdr:row>
      <xdr:rowOff>0</xdr:rowOff>
    </xdr:from>
    <xdr:to>
      <xdr:col>14</xdr:col>
      <xdr:colOff>0</xdr:colOff>
      <xdr:row>31</xdr:row>
      <xdr:rowOff>13594</xdr:rowOff>
    </xdr:to>
    <xdr:sp macro="" textlink="">
      <xdr:nvSpPr>
        <xdr:cNvPr id="4" name="Rectangle 3">
          <a:extLst>
            <a:ext uri="{FF2B5EF4-FFF2-40B4-BE49-F238E27FC236}">
              <a16:creationId xmlns:a16="http://schemas.microsoft.com/office/drawing/2014/main" id="{713F1EF7-BF82-4D27-B14D-B4D6C4B329BC}"/>
            </a:ext>
          </a:extLst>
        </xdr:cNvPr>
        <xdr:cNvSpPr/>
      </xdr:nvSpPr>
      <xdr:spPr>
        <a:xfrm>
          <a:off x="8118474" y="9515475"/>
          <a:ext cx="1082676" cy="404119"/>
        </a:xfrm>
        <a:prstGeom prst="rect">
          <a:avLst/>
        </a:prstGeom>
        <a:noFill/>
        <a:ln w="50800">
          <a:solidFill>
            <a:schemeClr val="accent3"/>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13</xdr:col>
      <xdr:colOff>29308</xdr:colOff>
      <xdr:row>25</xdr:row>
      <xdr:rowOff>0</xdr:rowOff>
    </xdr:from>
    <xdr:to>
      <xdr:col>14</xdr:col>
      <xdr:colOff>31750</xdr:colOff>
      <xdr:row>26</xdr:row>
      <xdr:rowOff>29308</xdr:rowOff>
    </xdr:to>
    <xdr:sp macro="" textlink="">
      <xdr:nvSpPr>
        <xdr:cNvPr id="5" name="Rectangle 4">
          <a:extLst>
            <a:ext uri="{FF2B5EF4-FFF2-40B4-BE49-F238E27FC236}">
              <a16:creationId xmlns:a16="http://schemas.microsoft.com/office/drawing/2014/main" id="{61216C08-4F38-452C-BE8B-B2D2A49B86F3}"/>
            </a:ext>
          </a:extLst>
        </xdr:cNvPr>
        <xdr:cNvSpPr/>
      </xdr:nvSpPr>
      <xdr:spPr>
        <a:xfrm>
          <a:off x="8144608" y="7458075"/>
          <a:ext cx="1088292" cy="419833"/>
        </a:xfrm>
        <a:prstGeom prst="rect">
          <a:avLst/>
        </a:prstGeom>
        <a:noFill/>
        <a:ln w="50800">
          <a:solidFill>
            <a:schemeClr val="accent6"/>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twoCellAnchor>
    <xdr:from>
      <xdr:col>12</xdr:col>
      <xdr:colOff>206376</xdr:colOff>
      <xdr:row>31</xdr:row>
      <xdr:rowOff>196781</xdr:rowOff>
    </xdr:from>
    <xdr:to>
      <xdr:col>14</xdr:col>
      <xdr:colOff>29306</xdr:colOff>
      <xdr:row>33</xdr:row>
      <xdr:rowOff>29308</xdr:rowOff>
    </xdr:to>
    <xdr:sp macro="" textlink="">
      <xdr:nvSpPr>
        <xdr:cNvPr id="6" name="Rectangle 5">
          <a:extLst>
            <a:ext uri="{FF2B5EF4-FFF2-40B4-BE49-F238E27FC236}">
              <a16:creationId xmlns:a16="http://schemas.microsoft.com/office/drawing/2014/main" id="{71BEADC1-9D99-493B-9B9C-5DBC14FCF675}"/>
            </a:ext>
          </a:extLst>
        </xdr:cNvPr>
        <xdr:cNvSpPr/>
      </xdr:nvSpPr>
      <xdr:spPr>
        <a:xfrm>
          <a:off x="8102601" y="10102781"/>
          <a:ext cx="1127855" cy="423077"/>
        </a:xfrm>
        <a:prstGeom prst="rect">
          <a:avLst/>
        </a:prstGeom>
        <a:noFill/>
        <a:ln w="50800">
          <a:solidFill>
            <a:schemeClr val="accent2"/>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es-MX"/>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sg02\c\windows\TEMP\MSOffice\Excel\XL97\FA\FA3006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lextronics365-my.sharepoint.com/Users/pnasosle/AppData/Local/Microsoft/Windows/INetCache/Content.Outlook/VAVFYOU2/BMW%20%20127771%20QT%20April%206t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xslrfile\vol_2\Documents%20and%20Settings\echeverl\Local%20Settings\Temporary%20Internet%20Files\OLK2C\Puzzle_POI%204-16-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ntranet.rma.lan/manufacturing/purchasing/Inventory/Inventor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lextronics365-my.sharepoint.com/Users/SHDJagao/AppData/Local/Microsoft/Windows/INetCache/Content.Outlook/A27Z0V3D/BMW%20#127771 - QT 17-Ap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lextronics365-my.sharepoint.com/Users/FRHABaka/Desktop/BMW%20ELECTIRFICATION/BMW%20Inverter%20GEN5%20WE/C-BOM/C-BOM%20VERSION%202/134912%20BMW%20INVERTER%20GEN5%20WE%20...%20C-BOM%20...%2014.01.2022%20...%20SSCM%20VIEW%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LISTING"/>
      <sheetName val="L&amp;B"/>
      <sheetName val="P&amp;M"/>
      <sheetName val="MV"/>
      <sheetName val="COMPUTER"/>
      <sheetName val="OE"/>
      <sheetName val="Fur"/>
      <sheetName val="F&amp;F"/>
      <sheetName val="FA"/>
      <sheetName val="KL"/>
      <sheetName val="DISPOSAL"/>
      <sheetName val="Revaluation"/>
      <sheetName val="XL4Poppy"/>
      <sheetName val="FA_LISTING"/>
      <sheetName val="FA300600"/>
      <sheetName val="DELL CELKEM"/>
      <sheetName val="RISER"/>
      <sheetName val="Planner"/>
      <sheetName val="AVALANCHE"/>
      <sheetName val="fin. nákl."/>
      <sheetName val="rez. nakl"/>
      <sheetName val="mzdy"/>
      <sheetName val="PxL"/>
      <sheetName val="VVVVVVVa"/>
      <sheetName val="VVVVVVVb"/>
      <sheetName val="Hardtool Costs"/>
      <sheetName val="Softtool-Proto Costs"/>
      <sheetName val="Packaging Sheet"/>
      <sheetName val="Assembly Costs"/>
      <sheetName val="Min Quoted Qty"/>
      <sheetName val="base"/>
      <sheetName val="Others"/>
      <sheetName val="Optiplex"/>
      <sheetName val="Latitude"/>
      <sheetName val="WS"/>
      <sheetName val="Monitor"/>
      <sheetName val="Server"/>
      <sheetName val="DGJコスト"/>
      <sheetName val="その他"/>
      <sheetName val="Data lists"/>
      <sheetName val="STD.HRS"/>
      <sheetName val="Turing DVT1 Yield"/>
      <sheetName val="EDI_Sep 13"/>
      <sheetName val="Cover"/>
      <sheetName val="MFG MVA Assumption"/>
      <sheetName val="Basic Assumption"/>
      <sheetName val="Material List"/>
      <sheetName val="Pre-BOM"/>
      <sheetName val="Information"/>
      <sheetName val="Outsourcin PPV (Sep FOL)"/>
      <sheetName val="Blf2+LOM cost bom_080902"/>
      <sheetName val="Master Lists"/>
      <sheetName val="Menu Items"/>
      <sheetName val="METAL data"/>
      <sheetName val="Internal Hourly Rate"/>
      <sheetName val="Metal Hard Tooling "/>
      <sheetName val="Issues List"/>
      <sheetName val="Internal rate"/>
      <sheetName val="_x0000__x0000__x0000__x0000__x0000__x0000__x0000__x0000_"/>
      <sheetName val="Master List Without MU%  "/>
      <sheetName val="RFQ Info"/>
      <sheetName val="Financial Dashboard"/>
      <sheetName val="NRE - pay by customer"/>
      <sheetName val="Plastic"/>
      <sheetName val="Assy"/>
      <sheetName val="Printing"/>
      <sheetName val="PU &amp; RM"/>
      <sheetName val="Cover Page"/>
      <sheetName val="DELL_CELKEM"/>
      <sheetName val="fin__nákl_"/>
      <sheetName val="rez__nakl"/>
      <sheetName val="Hardtool_Costs"/>
      <sheetName val="Softtool-Proto_Costs"/>
      <sheetName val="Packaging_Sheet"/>
      <sheetName val="Assembly_Costs"/>
      <sheetName val="Min_Quoted_Qty"/>
      <sheetName val="MFG_MVA_Assumption"/>
      <sheetName val="Basic_Assumption"/>
      <sheetName val="Material_List"/>
      <sheetName val="Data_lists"/>
      <sheetName val="Outsourcin_PPV_(Sep_FOL)"/>
      <sheetName val="Blf2+LOM_cost_bom_080902"/>
      <sheetName val="Master_Lists"/>
      <sheetName val="Menu_Items"/>
      <sheetName val="METAL_data"/>
      <sheetName val="Internal_Hourly_Rate"/>
      <sheetName val="Metal_Hard_Tooling_"/>
      <sheetName val="Issues_List"/>
      <sheetName val="Internal_rate"/>
      <sheetName val="Master_List_Without_MU%__"/>
      <sheetName val="RFQ_Info"/>
      <sheetName val="Financial_Dashboard"/>
      <sheetName val="NRE_-_pay_by_customer"/>
      <sheetName val="PU_&amp;_RM"/>
      <sheetName val="Cover_Page"/>
      <sheetName val="All"/>
      <sheetName val="Freight Breakdown"/>
      <sheetName val="3"/>
      <sheetName val="_x005f_x0000__x005f_x0000__x005f_x0000__x005f_x0000__x0"/>
      <sheetName val="Receiving Inspection"/>
      <sheetName val="Bom(P1)"/>
      <sheetName val="reference"/>
      <sheetName val="SPM Units"/>
      <sheetName val="Sheet1"/>
      <sheetName val="期初B"/>
      <sheetName val="Cost Breakdown"/>
      <sheetName val="Parameter"/>
      <sheetName val="Sales"/>
      <sheetName val="Data"/>
      <sheetName val="Master List MU%  "/>
      <sheetName val="&quot;B&quot; Quote Model"/>
      <sheetName val="giathanh1"/>
      <sheetName val="livebox"/>
      <sheetName val="Entry-Mid FRU"/>
      <sheetName val="ESTG"/>
      <sheetName val="PA"/>
      <sheetName val="客戶別"/>
      <sheetName val="外售營收趨勢圖-NEW-OK"/>
      <sheetName val="曲線圖"/>
      <sheetName val="#REF"/>
      <sheetName val="Rates"/>
      <sheetName val="iPhone RMA"/>
      <sheetName val="2E998"/>
      <sheetName val="2010產能預估"/>
      <sheetName val="Sep wk1 FATP capa. plan"/>
      <sheetName val="Sel Ops spending"/>
      <sheetName val="Ops cost"/>
      <sheetName val="3-May"/>
      <sheetName val="10-May"/>
      <sheetName val="12-May"/>
      <sheetName val="2-Jun"/>
      <sheetName val="工程"/>
      <sheetName val="人資&amp;總務"/>
      <sheetName val="Turing_DVT1_Yield1"/>
      <sheetName val="Turing_DVT1_Yield"/>
      <sheetName val="Workings"/>
      <sheetName val="SI-1"/>
      <sheetName val="Input"/>
      <sheetName val="成品current"/>
      <sheetName val="08"/>
      <sheetName val="Monthly  Report"/>
      <sheetName val="SCR"/>
      <sheetName val="TNS Input"/>
      <sheetName val="Tables_x"/>
      <sheetName val="清冊"/>
      <sheetName val="Inputs"/>
      <sheetName val="Working"/>
      <sheetName val="ﾀｰｹﾞｯﾄコスト"/>
      <sheetName val="DELL_Schedule"/>
      <sheetName val="查詢補發扣檔"/>
      <sheetName val="UU"/>
      <sheetName val="U6_RF"/>
      <sheetName val="Materials Quarterly"/>
      <sheetName val="Time_Scale"/>
      <sheetName val="Consumables"/>
      <sheetName val="Fab Summary"/>
      <sheetName val="TACT"/>
      <sheetName val="綜合2"/>
      <sheetName val="MAP"/>
      <sheetName val="ME-Partlist"/>
      <sheetName val="JUN1 V9.0 POR 06052003"/>
      <sheetName val="三.BY區域生產達成曲線及直通率"/>
      <sheetName val="RIQER"/>
      <sheetName val="Burnin"/>
      <sheetName val="Mrp"/>
      <sheetName val="Array2"/>
      <sheetName val="MDR"/>
      <sheetName val="A4_-_Issue_Log"/>
      <sheetName val="A1_-_SOX_Project_Objectives"/>
      <sheetName val="董"/>
      <sheetName val="MTL1"/>
      <sheetName val="XL6Poppy"/>
      <sheetName val="PLcost"/>
      <sheetName val="pu-Part"/>
      <sheetName val="sm_Pcost"/>
      <sheetName val="預算明細-分項"/>
      <sheetName val="72HY"/>
      <sheetName val="75EX"/>
      <sheetName val="72HX"/>
      <sheetName val="75EY"/>
      <sheetName val="表紙"/>
      <sheetName val="U21_RF IFX"/>
      <sheetName val="U1 Toshiba 16G(878)"/>
      <sheetName val="Input commodity fallout"/>
      <sheetName val="Reporting"/>
      <sheetName val="WiFi"/>
      <sheetName val="Laser"/>
      <sheetName val="Data Summary"/>
      <sheetName val="V&amp;I"/>
      <sheetName val="Capacity By Modle"/>
      <sheetName val="614-BOM"/>
      <sheetName val="Size"/>
      <sheetName val="ZNC67"/>
      <sheetName val="CTO PO"/>
      <sheetName val="KKKKKKKK"/>
      <sheetName val="DO NOT DELETE"/>
      <sheetName val="FTX Commit"/>
      <sheetName val="By Action"/>
      <sheetName val="By Owner"/>
      <sheetName val="Project Definition Form Summary"/>
      <sheetName val="Data 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refreshError="1"/>
      <sheetData sheetId="119" refreshError="1"/>
      <sheetData sheetId="120" refreshError="1"/>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l Quote Issues "/>
      <sheetName val="Change History"/>
      <sheetName val="Sheet3"/>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to Flex"/>
      <sheetName val="P1B_Tetris "/>
      <sheetName val="P1A__PCBA_LineCards"/>
      <sheetName val="PCBA_BackPlane"/>
      <sheetName val="Fan CC"/>
      <sheetName val="Excess and Obsolete Materials"/>
      <sheetName val="BOMs Potential Exces"/>
      <sheetName val="BOMs Obsolete Material"/>
      <sheetName val="list"/>
      <sheetName val="P1B LineCards"/>
      <sheetName val="P1B BackPl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Buy</v>
          </cell>
        </row>
        <row r="5">
          <cell r="A5" t="str">
            <v>Delete</v>
          </cell>
        </row>
        <row r="6">
          <cell r="A6" t="str">
            <v>Tentative</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quiry"/>
      <sheetName val="Stockroom"/>
      <sheetName val="Transactions"/>
      <sheetName val="Serialized Inventory"/>
      <sheetName val="Plexus Returns"/>
      <sheetName val="FGI-TEWKS"/>
      <sheetName val="TEI-Del Rio"/>
      <sheetName val="TEI - Houston"/>
    </sheetNames>
    <sheetDataSet>
      <sheetData sheetId="0"/>
      <sheetData sheetId="1">
        <row r="2">
          <cell r="A2" t="str">
            <v>100-00-0053</v>
          </cell>
        </row>
      </sheetData>
      <sheetData sheetId="2"/>
      <sheetData sheetId="3">
        <row r="1">
          <cell r="A1" t="str">
            <v>330-00-0027</v>
          </cell>
          <cell r="B1" t="str">
            <v>330-03-0006</v>
          </cell>
          <cell r="C1" t="str">
            <v>330-00-0039</v>
          </cell>
          <cell r="D1" t="str">
            <v>330-01-0032</v>
          </cell>
          <cell r="E1" t="str">
            <v>330-01-0016</v>
          </cell>
          <cell r="F1" t="str">
            <v>330-02-0067</v>
          </cell>
          <cell r="G1" t="str">
            <v>330-02-0050</v>
          </cell>
          <cell r="H1" t="str">
            <v>330-01-0034</v>
          </cell>
          <cell r="I1" t="str">
            <v>330-01-0035</v>
          </cell>
          <cell r="J1" t="str">
            <v>330-04-0038</v>
          </cell>
          <cell r="K1" t="str">
            <v>330-01-0055</v>
          </cell>
          <cell r="L1" t="str">
            <v>330-01-0072</v>
          </cell>
          <cell r="M1" t="str">
            <v>330-01-0051</v>
          </cell>
          <cell r="N1" t="str">
            <v>330-00-0047</v>
          </cell>
          <cell r="O1" t="str">
            <v>330-02-0051</v>
          </cell>
          <cell r="P1" t="str">
            <v>330-01-0050</v>
          </cell>
          <cell r="Q1" t="str">
            <v>330-02-0011</v>
          </cell>
          <cell r="R1" t="str">
            <v>330-01-0089</v>
          </cell>
          <cell r="S1" t="str">
            <v>330-01-0014</v>
          </cell>
          <cell r="T1" t="str">
            <v>330-02-0046</v>
          </cell>
          <cell r="U1" t="str">
            <v>330-02-0033</v>
          </cell>
          <cell r="V1" t="str">
            <v>330-02-0056</v>
          </cell>
          <cell r="W1" t="str">
            <v>330-00-0081</v>
          </cell>
          <cell r="X1" t="str">
            <v>332-00-0078</v>
          </cell>
          <cell r="Y1" t="str">
            <v>330-01-0059</v>
          </cell>
          <cell r="Z1" t="str">
            <v>330-01-0021</v>
          </cell>
        </row>
        <row r="2">
          <cell r="A2" t="str">
            <v>PLW38141596</v>
          </cell>
          <cell r="B2" t="str">
            <v>PLW06140972</v>
          </cell>
          <cell r="C2" t="str">
            <v>PLW07152814</v>
          </cell>
          <cell r="D2" t="str">
            <v>PLW06152568</v>
          </cell>
          <cell r="E2" t="str">
            <v>---</v>
          </cell>
          <cell r="F2" t="str">
            <v>PLW33150228</v>
          </cell>
          <cell r="G2" t="str">
            <v>PLW33150226</v>
          </cell>
          <cell r="H2" t="str">
            <v>PLW12153864</v>
          </cell>
          <cell r="I2" t="str">
            <v>PLW11153530</v>
          </cell>
          <cell r="J2" t="str">
            <v>PLW15154592</v>
          </cell>
          <cell r="K2" t="str">
            <v>PLW43150108</v>
          </cell>
          <cell r="L2" t="str">
            <v>PLW18160025</v>
          </cell>
          <cell r="M2" t="str">
            <v>PLW26150228</v>
          </cell>
          <cell r="N2" t="str">
            <v>PLW17155036</v>
          </cell>
          <cell r="O2" t="str">
            <v>PLW33150209</v>
          </cell>
          <cell r="P2" t="str">
            <v>PLW26150209</v>
          </cell>
          <cell r="Q2" t="str">
            <v>PLW02152306</v>
          </cell>
          <cell r="R2" t="str">
            <v>---</v>
          </cell>
          <cell r="S2">
            <v>0</v>
          </cell>
          <cell r="T2" t="str">
            <v>PLW14154452</v>
          </cell>
          <cell r="U2" t="str">
            <v>PLW23156597</v>
          </cell>
          <cell r="V2" t="str">
            <v>PLW14160001</v>
          </cell>
          <cell r="W2" t="str">
            <v>PLW24160022</v>
          </cell>
          <cell r="X2" t="str">
            <v>PLW25160029</v>
          </cell>
          <cell r="Y2" t="str">
            <v>PLW26160042</v>
          </cell>
          <cell r="Z2" t="str">
            <v>PLW12153760</v>
          </cell>
        </row>
        <row r="3">
          <cell r="A3" t="str">
            <v>PLW38141598</v>
          </cell>
          <cell r="B3" t="str">
            <v>PLW06140975</v>
          </cell>
          <cell r="C3" t="str">
            <v>PLW50142019</v>
          </cell>
          <cell r="D3" t="str">
            <v>PLW08152982</v>
          </cell>
          <cell r="E3" t="str">
            <v>---</v>
          </cell>
          <cell r="F3" t="str">
            <v>PLW33150229</v>
          </cell>
          <cell r="G3" t="str">
            <v>---</v>
          </cell>
          <cell r="H3" t="str">
            <v>PLW12153871</v>
          </cell>
          <cell r="I3" t="str">
            <v>PLW11153559</v>
          </cell>
          <cell r="J3" t="str">
            <v>PLW15154606</v>
          </cell>
          <cell r="K3" t="str">
            <v>PLW43150126</v>
          </cell>
          <cell r="L3" t="str">
            <v>PLW18160028</v>
          </cell>
          <cell r="M3" t="str">
            <v>PLW26150229</v>
          </cell>
          <cell r="N3" t="str">
            <v>PLW17155046</v>
          </cell>
          <cell r="O3" t="str">
            <v>PLW33150211</v>
          </cell>
          <cell r="P3" t="str">
            <v>PLW26150212</v>
          </cell>
          <cell r="Q3" t="str">
            <v>---</v>
          </cell>
          <cell r="R3" t="str">
            <v>---</v>
          </cell>
          <cell r="S3" t="str">
            <v>---</v>
          </cell>
          <cell r="T3" t="str">
            <v>PLW14154453</v>
          </cell>
          <cell r="U3" t="str">
            <v>PLW23156598</v>
          </cell>
          <cell r="V3" t="str">
            <v>---</v>
          </cell>
          <cell r="W3" t="str">
            <v>PLW24160025</v>
          </cell>
          <cell r="X3" t="str">
            <v>---</v>
          </cell>
          <cell r="Y3" t="str">
            <v>PLW26160044</v>
          </cell>
          <cell r="Z3" t="str">
            <v>PLW17155216</v>
          </cell>
        </row>
        <row r="4">
          <cell r="A4" t="str">
            <v>PLW38141602</v>
          </cell>
          <cell r="B4" t="str">
            <v>PLW06140978</v>
          </cell>
          <cell r="C4" t="str">
            <v>PLW50142022</v>
          </cell>
          <cell r="D4" t="str">
            <v>PLW08152986</v>
          </cell>
          <cell r="E4" t="str">
            <v>---</v>
          </cell>
          <cell r="F4" t="str">
            <v>PLW33150230</v>
          </cell>
          <cell r="G4" t="str">
            <v>---</v>
          </cell>
          <cell r="H4" t="str">
            <v>PLW12153873</v>
          </cell>
          <cell r="I4" t="str">
            <v>PLW11153524</v>
          </cell>
          <cell r="J4" t="str">
            <v>PLW15154611</v>
          </cell>
          <cell r="K4" t="str">
            <v>---</v>
          </cell>
          <cell r="L4" t="str">
            <v>---</v>
          </cell>
          <cell r="M4" t="str">
            <v>PLW15154527</v>
          </cell>
          <cell r="N4" t="str">
            <v>PLW17155049</v>
          </cell>
          <cell r="O4" t="str">
            <v>PLW33150217</v>
          </cell>
          <cell r="P4" t="str">
            <v>PLW26150213</v>
          </cell>
          <cell r="Q4" t="str">
            <v>---</v>
          </cell>
          <cell r="R4" t="str">
            <v>---</v>
          </cell>
          <cell r="S4" t="str">
            <v>---</v>
          </cell>
          <cell r="T4" t="str">
            <v>PLW14154485</v>
          </cell>
          <cell r="U4" t="str">
            <v>PLW23156599</v>
          </cell>
          <cell r="V4" t="str">
            <v>---</v>
          </cell>
          <cell r="W4" t="str">
            <v>PLW24160030</v>
          </cell>
          <cell r="X4" t="str">
            <v>---</v>
          </cell>
          <cell r="Y4" t="str">
            <v>---</v>
          </cell>
          <cell r="Z4" t="str">
            <v>---</v>
          </cell>
        </row>
        <row r="5">
          <cell r="A5" t="str">
            <v>PLW38141603</v>
          </cell>
          <cell r="B5" t="str">
            <v>PLW06140979</v>
          </cell>
          <cell r="C5" t="str">
            <v>PLW50142025</v>
          </cell>
          <cell r="D5" t="str">
            <v>PLW08153034</v>
          </cell>
          <cell r="E5" t="str">
            <v>---</v>
          </cell>
          <cell r="F5" t="str">
            <v>---</v>
          </cell>
          <cell r="G5" t="str">
            <v>---</v>
          </cell>
          <cell r="H5" t="str">
            <v>PLW12153879</v>
          </cell>
          <cell r="I5" t="str">
            <v>PLW11153526</v>
          </cell>
          <cell r="J5" t="str">
            <v>PLW19155610</v>
          </cell>
          <cell r="K5" t="str">
            <v>---</v>
          </cell>
          <cell r="L5" t="str">
            <v>---</v>
          </cell>
          <cell r="M5" t="str">
            <v>PLW26150235</v>
          </cell>
          <cell r="N5" t="str">
            <v>PLW17155052</v>
          </cell>
          <cell r="O5" t="str">
            <v>PLW33150220</v>
          </cell>
          <cell r="P5" t="str">
            <v>PLW26150214</v>
          </cell>
          <cell r="Q5" t="str">
            <v>---</v>
          </cell>
          <cell r="R5" t="str">
            <v>---</v>
          </cell>
          <cell r="S5" t="str">
            <v>---</v>
          </cell>
          <cell r="T5" t="str">
            <v>PLW22156027</v>
          </cell>
          <cell r="U5" t="str">
            <v>PLW23156601</v>
          </cell>
          <cell r="V5" t="str">
            <v>---</v>
          </cell>
          <cell r="W5" t="str">
            <v>PLW24160033</v>
          </cell>
          <cell r="X5" t="str">
            <v>---</v>
          </cell>
          <cell r="Y5" t="str">
            <v>---</v>
          </cell>
          <cell r="Z5" t="str">
            <v>---</v>
          </cell>
        </row>
        <row r="6">
          <cell r="A6" t="str">
            <v>PLW38141607</v>
          </cell>
          <cell r="B6" t="str">
            <v>PLW06140980</v>
          </cell>
          <cell r="C6" t="str">
            <v>---</v>
          </cell>
          <cell r="D6" t="str">
            <v>PLW11153514</v>
          </cell>
          <cell r="E6" t="str">
            <v>---</v>
          </cell>
          <cell r="F6" t="str">
            <v>---</v>
          </cell>
          <cell r="G6" t="str">
            <v>---</v>
          </cell>
          <cell r="H6" t="str">
            <v>PLW12153881</v>
          </cell>
          <cell r="I6" t="str">
            <v>PLW11153532</v>
          </cell>
          <cell r="J6" t="str">
            <v>PLW20155784</v>
          </cell>
          <cell r="K6" t="str">
            <v>---</v>
          </cell>
          <cell r="L6" t="str">
            <v>---</v>
          </cell>
          <cell r="M6" t="str">
            <v>PLW26150236</v>
          </cell>
          <cell r="N6" t="str">
            <v>PLW17155054</v>
          </cell>
          <cell r="O6" t="str">
            <v>---</v>
          </cell>
          <cell r="P6" t="str">
            <v>PLW26150216</v>
          </cell>
          <cell r="Q6" t="str">
            <v>---</v>
          </cell>
          <cell r="R6" t="str">
            <v>---</v>
          </cell>
          <cell r="S6" t="str">
            <v>---</v>
          </cell>
          <cell r="T6" t="str">
            <v>PLW22156030</v>
          </cell>
          <cell r="U6" t="str">
            <v>PLW23156603</v>
          </cell>
          <cell r="V6" t="str">
            <v>---</v>
          </cell>
          <cell r="W6" t="str">
            <v>PLW24160044</v>
          </cell>
          <cell r="X6" t="str">
            <v>---</v>
          </cell>
          <cell r="Y6" t="str">
            <v>---</v>
          </cell>
          <cell r="Z6" t="str">
            <v>---</v>
          </cell>
        </row>
        <row r="7">
          <cell r="A7" t="str">
            <v>PLW38141609</v>
          </cell>
          <cell r="B7" t="str">
            <v>PLW06140983</v>
          </cell>
          <cell r="C7" t="str">
            <v>---</v>
          </cell>
          <cell r="D7" t="str">
            <v>---</v>
          </cell>
          <cell r="E7" t="str">
            <v>---</v>
          </cell>
          <cell r="F7" t="str">
            <v>---</v>
          </cell>
          <cell r="G7" t="str">
            <v>---</v>
          </cell>
          <cell r="H7" t="str">
            <v>PLW18155323</v>
          </cell>
          <cell r="I7" t="str">
            <v>PLW11153533</v>
          </cell>
          <cell r="J7" t="str">
            <v>PLW20155797</v>
          </cell>
          <cell r="K7" t="str">
            <v>---</v>
          </cell>
          <cell r="L7" t="str">
            <v>---</v>
          </cell>
          <cell r="M7" t="str">
            <v>PLW26150242</v>
          </cell>
          <cell r="N7" t="str">
            <v>PLW17155056</v>
          </cell>
          <cell r="O7" t="str">
            <v>---</v>
          </cell>
          <cell r="P7" t="str">
            <v>PLW26150217</v>
          </cell>
          <cell r="Q7" t="str">
            <v>---</v>
          </cell>
          <cell r="R7" t="str">
            <v>---</v>
          </cell>
          <cell r="S7" t="str">
            <v>---</v>
          </cell>
          <cell r="T7" t="str">
            <v>PLW22156031</v>
          </cell>
          <cell r="U7" t="str">
            <v>PLW23156608</v>
          </cell>
          <cell r="V7" t="str">
            <v>---</v>
          </cell>
          <cell r="W7" t="str">
            <v>PLW24160048</v>
          </cell>
          <cell r="X7" t="str">
            <v>---</v>
          </cell>
          <cell r="Y7" t="str">
            <v>---</v>
          </cell>
          <cell r="Z7" t="str">
            <v>---</v>
          </cell>
        </row>
        <row r="8">
          <cell r="A8" t="str">
            <v>---</v>
          </cell>
          <cell r="B8" t="str">
            <v>PLW06140985</v>
          </cell>
          <cell r="C8" t="str">
            <v>---</v>
          </cell>
          <cell r="D8" t="str">
            <v>---</v>
          </cell>
          <cell r="E8" t="str">
            <v>---</v>
          </cell>
          <cell r="F8" t="str">
            <v>---</v>
          </cell>
          <cell r="G8" t="str">
            <v>---</v>
          </cell>
          <cell r="H8" t="str">
            <v>PLW18155331</v>
          </cell>
          <cell r="I8" t="str">
            <v>PLW11153535</v>
          </cell>
          <cell r="J8" t="str">
            <v>PLW21155918</v>
          </cell>
          <cell r="K8" t="str">
            <v>---</v>
          </cell>
          <cell r="L8" t="str">
            <v>---</v>
          </cell>
          <cell r="M8" t="str">
            <v>PLW26150244</v>
          </cell>
          <cell r="N8" t="str">
            <v>PLW17155057</v>
          </cell>
          <cell r="O8" t="str">
            <v>---</v>
          </cell>
          <cell r="P8" t="str">
            <v>PLW26150219</v>
          </cell>
          <cell r="Q8" t="str">
            <v>---</v>
          </cell>
          <cell r="R8" t="str">
            <v>---</v>
          </cell>
          <cell r="S8" t="str">
            <v>---</v>
          </cell>
          <cell r="T8" t="str">
            <v>PLW22156042</v>
          </cell>
          <cell r="U8" t="str">
            <v>PLW23156611</v>
          </cell>
          <cell r="V8" t="str">
            <v>---</v>
          </cell>
          <cell r="W8" t="str">
            <v>PLW24160064</v>
          </cell>
          <cell r="X8" t="str">
            <v>---</v>
          </cell>
          <cell r="Y8" t="str">
            <v>---</v>
          </cell>
          <cell r="Z8" t="str">
            <v>---</v>
          </cell>
        </row>
        <row r="9">
          <cell r="A9" t="str">
            <v>---</v>
          </cell>
          <cell r="B9" t="str">
            <v>PLW06140990</v>
          </cell>
          <cell r="C9" t="str">
            <v>---</v>
          </cell>
          <cell r="D9" t="str">
            <v>---</v>
          </cell>
          <cell r="E9" t="str">
            <v>---</v>
          </cell>
          <cell r="F9" t="str">
            <v>---</v>
          </cell>
          <cell r="G9" t="str">
            <v>---</v>
          </cell>
          <cell r="H9" t="str">
            <v>PLW18155340</v>
          </cell>
          <cell r="I9" t="str">
            <v>PLW11153536</v>
          </cell>
          <cell r="J9" t="str">
            <v>PLW21155925</v>
          </cell>
          <cell r="K9" t="str">
            <v>---</v>
          </cell>
          <cell r="L9" t="str">
            <v>---</v>
          </cell>
          <cell r="M9" t="str">
            <v>---</v>
          </cell>
          <cell r="N9" t="str">
            <v>PLW20155690</v>
          </cell>
          <cell r="O9" t="str">
            <v>---</v>
          </cell>
          <cell r="P9" t="str">
            <v>PLW26150220</v>
          </cell>
          <cell r="Q9" t="str">
            <v>---</v>
          </cell>
          <cell r="R9" t="str">
            <v>---</v>
          </cell>
          <cell r="S9" t="str">
            <v>---</v>
          </cell>
          <cell r="T9" t="str">
            <v>PLW22156044</v>
          </cell>
          <cell r="U9" t="str">
            <v>PLW23156612</v>
          </cell>
          <cell r="V9" t="str">
            <v>---</v>
          </cell>
          <cell r="W9" t="str">
            <v>PLW24160074</v>
          </cell>
          <cell r="X9" t="str">
            <v>---</v>
          </cell>
          <cell r="Y9" t="str">
            <v>---</v>
          </cell>
          <cell r="Z9" t="str">
            <v>---</v>
          </cell>
        </row>
        <row r="10">
          <cell r="A10" t="str">
            <v>---</v>
          </cell>
          <cell r="B10" t="str">
            <v>PLW06140991</v>
          </cell>
          <cell r="C10" t="str">
            <v>---</v>
          </cell>
          <cell r="D10" t="str">
            <v>---</v>
          </cell>
          <cell r="E10" t="str">
            <v>---</v>
          </cell>
          <cell r="F10" t="str">
            <v>---</v>
          </cell>
          <cell r="G10" t="str">
            <v>---</v>
          </cell>
          <cell r="H10" t="str">
            <v>PLW18155342</v>
          </cell>
          <cell r="I10" t="str">
            <v>PLW11153538</v>
          </cell>
          <cell r="J10" t="str">
            <v>PLW21155929</v>
          </cell>
          <cell r="K10" t="str">
            <v>---</v>
          </cell>
          <cell r="L10" t="str">
            <v>---</v>
          </cell>
          <cell r="M10" t="str">
            <v>---</v>
          </cell>
          <cell r="N10" t="str">
            <v>PLW20155692</v>
          </cell>
          <cell r="O10" t="str">
            <v>---</v>
          </cell>
          <cell r="P10" t="str">
            <v>PLW26150221</v>
          </cell>
          <cell r="Q10" t="str">
            <v>---</v>
          </cell>
          <cell r="R10" t="str">
            <v>---</v>
          </cell>
          <cell r="S10" t="str">
            <v>---</v>
          </cell>
          <cell r="T10" t="str">
            <v>PLW22156045</v>
          </cell>
          <cell r="U10" t="str">
            <v>PLW23156614</v>
          </cell>
          <cell r="V10" t="str">
            <v>---</v>
          </cell>
          <cell r="W10" t="str">
            <v>PLW24160076</v>
          </cell>
          <cell r="X10" t="str">
            <v>---</v>
          </cell>
          <cell r="Y10" t="str">
            <v>---</v>
          </cell>
          <cell r="Z10" t="str">
            <v>---</v>
          </cell>
        </row>
        <row r="11">
          <cell r="A11" t="str">
            <v>---</v>
          </cell>
          <cell r="B11" t="str">
            <v>PLW06140993</v>
          </cell>
          <cell r="C11" t="str">
            <v>---</v>
          </cell>
          <cell r="D11" t="str">
            <v>---</v>
          </cell>
          <cell r="E11" t="str">
            <v>---</v>
          </cell>
          <cell r="F11" t="str">
            <v>---</v>
          </cell>
          <cell r="G11" t="str">
            <v>---</v>
          </cell>
          <cell r="H11" t="str">
            <v>PLW18155366</v>
          </cell>
          <cell r="I11" t="str">
            <v>PLW11153539</v>
          </cell>
          <cell r="J11" t="str">
            <v>PLW21155931</v>
          </cell>
          <cell r="K11" t="str">
            <v>---</v>
          </cell>
          <cell r="L11" t="str">
            <v>---</v>
          </cell>
          <cell r="M11" t="str">
            <v>---</v>
          </cell>
          <cell r="N11" t="str">
            <v>PLW20155693</v>
          </cell>
          <cell r="O11" t="str">
            <v>---</v>
          </cell>
          <cell r="P11" t="str">
            <v>---</v>
          </cell>
          <cell r="Q11" t="str">
            <v>---</v>
          </cell>
          <cell r="R11" t="str">
            <v>---</v>
          </cell>
          <cell r="S11" t="str">
            <v>---</v>
          </cell>
          <cell r="T11" t="str">
            <v>PLW22156048</v>
          </cell>
          <cell r="U11" t="str">
            <v>PLW23156628</v>
          </cell>
          <cell r="V11" t="str">
            <v>---</v>
          </cell>
          <cell r="W11" t="str">
            <v>PLW24160079</v>
          </cell>
          <cell r="X11" t="str">
            <v>---</v>
          </cell>
          <cell r="Y11" t="str">
            <v>---</v>
          </cell>
          <cell r="Z11" t="str">
            <v>---</v>
          </cell>
        </row>
        <row r="12">
          <cell r="A12" t="str">
            <v>---</v>
          </cell>
          <cell r="B12" t="str">
            <v>PLW06140994</v>
          </cell>
          <cell r="C12" t="str">
            <v>---</v>
          </cell>
          <cell r="D12" t="str">
            <v>---</v>
          </cell>
          <cell r="E12" t="str">
            <v>---</v>
          </cell>
          <cell r="F12" t="str">
            <v>---</v>
          </cell>
          <cell r="G12" t="str">
            <v>---</v>
          </cell>
          <cell r="H12" t="str">
            <v>PLW18155403</v>
          </cell>
          <cell r="I12" t="str">
            <v>PLW11153540</v>
          </cell>
          <cell r="J12" t="str">
            <v>PLW21155935</v>
          </cell>
          <cell r="K12" t="str">
            <v>---</v>
          </cell>
          <cell r="L12" t="str">
            <v>---</v>
          </cell>
          <cell r="M12" t="str">
            <v>---</v>
          </cell>
          <cell r="N12" t="str">
            <v>PLW20155695</v>
          </cell>
          <cell r="O12" t="str">
            <v>---</v>
          </cell>
          <cell r="P12" t="str">
            <v>---</v>
          </cell>
          <cell r="Q12" t="str">
            <v>---</v>
          </cell>
          <cell r="R12" t="str">
            <v>---</v>
          </cell>
          <cell r="S12" t="str">
            <v>---</v>
          </cell>
          <cell r="T12" t="str">
            <v>PLW22156049</v>
          </cell>
          <cell r="U12" t="str">
            <v>PLW23156630</v>
          </cell>
          <cell r="V12" t="str">
            <v>---</v>
          </cell>
          <cell r="W12" t="str">
            <v>PLW24160080</v>
          </cell>
          <cell r="X12" t="str">
            <v>---</v>
          </cell>
          <cell r="Y12" t="str">
            <v>---</v>
          </cell>
          <cell r="Z12" t="str">
            <v>---</v>
          </cell>
        </row>
        <row r="13">
          <cell r="A13" t="str">
            <v>---</v>
          </cell>
          <cell r="B13" t="str">
            <v>PLW06140996</v>
          </cell>
          <cell r="C13" t="str">
            <v>---</v>
          </cell>
          <cell r="D13" t="str">
            <v>---</v>
          </cell>
          <cell r="E13" t="str">
            <v>---</v>
          </cell>
          <cell r="F13" t="str">
            <v>---</v>
          </cell>
          <cell r="G13" t="str">
            <v>---</v>
          </cell>
          <cell r="H13" t="str">
            <v>PLW25150159</v>
          </cell>
          <cell r="I13" t="str">
            <v>PLW11153541</v>
          </cell>
          <cell r="J13" t="str">
            <v>PLW21155937</v>
          </cell>
          <cell r="K13" t="str">
            <v>---</v>
          </cell>
          <cell r="L13" t="str">
            <v>---</v>
          </cell>
          <cell r="M13" t="str">
            <v>---</v>
          </cell>
          <cell r="N13" t="str">
            <v>PLW20155696</v>
          </cell>
          <cell r="O13" t="str">
            <v>---</v>
          </cell>
          <cell r="P13" t="str">
            <v>---</v>
          </cell>
          <cell r="Q13" t="str">
            <v>---</v>
          </cell>
          <cell r="R13" t="str">
            <v>---</v>
          </cell>
          <cell r="S13" t="str">
            <v>---</v>
          </cell>
          <cell r="T13" t="str">
            <v>PLW22156050</v>
          </cell>
          <cell r="U13" t="str">
            <v>PLW23156633</v>
          </cell>
          <cell r="V13" t="str">
            <v>---</v>
          </cell>
          <cell r="W13" t="str">
            <v>---</v>
          </cell>
          <cell r="X13" t="str">
            <v>---</v>
          </cell>
          <cell r="Y13" t="str">
            <v>---</v>
          </cell>
          <cell r="Z13" t="str">
            <v>---</v>
          </cell>
        </row>
        <row r="14">
          <cell r="A14" t="str">
            <v>---</v>
          </cell>
          <cell r="B14" t="str">
            <v>PLW06140997</v>
          </cell>
          <cell r="C14" t="str">
            <v>---</v>
          </cell>
          <cell r="D14" t="str">
            <v>---</v>
          </cell>
          <cell r="E14" t="str">
            <v>---</v>
          </cell>
          <cell r="F14" t="str">
            <v>---</v>
          </cell>
          <cell r="G14" t="str">
            <v>---</v>
          </cell>
          <cell r="H14" t="str">
            <v>PLW25150161</v>
          </cell>
          <cell r="I14" t="str">
            <v>PLW11153542</v>
          </cell>
          <cell r="J14" t="str">
            <v>PLW21155938</v>
          </cell>
          <cell r="K14" t="str">
            <v>---</v>
          </cell>
          <cell r="L14" t="str">
            <v>---</v>
          </cell>
          <cell r="M14" t="str">
            <v>---</v>
          </cell>
          <cell r="N14" t="str">
            <v>PLW20155697</v>
          </cell>
          <cell r="O14" t="str">
            <v>---</v>
          </cell>
          <cell r="P14" t="str">
            <v>---</v>
          </cell>
          <cell r="Q14" t="str">
            <v>---</v>
          </cell>
          <cell r="R14" t="str">
            <v>---</v>
          </cell>
          <cell r="S14" t="str">
            <v>---</v>
          </cell>
          <cell r="T14" t="str">
            <v>PLW22156058</v>
          </cell>
          <cell r="U14" t="str">
            <v>PLW23156640</v>
          </cell>
          <cell r="V14" t="str">
            <v>---</v>
          </cell>
          <cell r="W14" t="str">
            <v>---</v>
          </cell>
          <cell r="X14" t="str">
            <v>---</v>
          </cell>
          <cell r="Y14" t="str">
            <v>---</v>
          </cell>
          <cell r="Z14" t="str">
            <v>---</v>
          </cell>
        </row>
        <row r="15">
          <cell r="A15" t="str">
            <v>---</v>
          </cell>
          <cell r="B15" t="str">
            <v>PLW06140998</v>
          </cell>
          <cell r="C15" t="str">
            <v>---</v>
          </cell>
          <cell r="D15" t="str">
            <v>---</v>
          </cell>
          <cell r="E15" t="str">
            <v>---</v>
          </cell>
          <cell r="F15" t="str">
            <v>---</v>
          </cell>
          <cell r="G15" t="str">
            <v>---</v>
          </cell>
          <cell r="H15" t="str">
            <v>PLW25150163</v>
          </cell>
          <cell r="I15" t="str">
            <v>PLW11153543</v>
          </cell>
          <cell r="J15" t="str">
            <v>PLW21155939</v>
          </cell>
          <cell r="K15" t="str">
            <v>---</v>
          </cell>
          <cell r="L15" t="str">
            <v>---</v>
          </cell>
          <cell r="M15" t="str">
            <v>---</v>
          </cell>
          <cell r="N15" t="str">
            <v>PLW20155699</v>
          </cell>
          <cell r="O15" t="str">
            <v>---</v>
          </cell>
          <cell r="P15" t="str">
            <v>---</v>
          </cell>
          <cell r="Q15" t="str">
            <v>---</v>
          </cell>
          <cell r="R15" t="str">
            <v>---</v>
          </cell>
          <cell r="S15" t="str">
            <v>---</v>
          </cell>
          <cell r="T15" t="str">
            <v>PLW22156061</v>
          </cell>
          <cell r="U15" t="str">
            <v>PLW23156645</v>
          </cell>
          <cell r="V15" t="str">
            <v>---</v>
          </cell>
          <cell r="W15" t="str">
            <v>---</v>
          </cell>
          <cell r="X15" t="str">
            <v>---</v>
          </cell>
          <cell r="Y15" t="str">
            <v>---</v>
          </cell>
          <cell r="Z15" t="str">
            <v>---</v>
          </cell>
        </row>
        <row r="16">
          <cell r="A16" t="str">
            <v>---</v>
          </cell>
          <cell r="B16" t="str">
            <v>PLW06140999</v>
          </cell>
          <cell r="C16" t="str">
            <v>---</v>
          </cell>
          <cell r="D16" t="str">
            <v>---</v>
          </cell>
          <cell r="E16" t="str">
            <v>---</v>
          </cell>
          <cell r="F16" t="str">
            <v>---</v>
          </cell>
          <cell r="G16" t="str">
            <v>---</v>
          </cell>
          <cell r="H16" t="str">
            <v>PLW25150164</v>
          </cell>
          <cell r="I16" t="str">
            <v>PLW11153544</v>
          </cell>
          <cell r="J16" t="str">
            <v>PLW21155940</v>
          </cell>
          <cell r="K16" t="str">
            <v>---</v>
          </cell>
          <cell r="L16" t="str">
            <v>---</v>
          </cell>
          <cell r="M16" t="str">
            <v>---</v>
          </cell>
          <cell r="N16" t="str">
            <v>PLW20155703</v>
          </cell>
          <cell r="O16" t="str">
            <v>---</v>
          </cell>
          <cell r="P16" t="str">
            <v>---</v>
          </cell>
          <cell r="Q16" t="str">
            <v>---</v>
          </cell>
          <cell r="R16" t="str">
            <v>---</v>
          </cell>
          <cell r="S16" t="str">
            <v>---</v>
          </cell>
          <cell r="T16" t="str">
            <v>PLW22156064</v>
          </cell>
          <cell r="U16" t="str">
            <v>PLW23156648</v>
          </cell>
          <cell r="V16" t="str">
            <v>---</v>
          </cell>
          <cell r="W16" t="str">
            <v>---</v>
          </cell>
          <cell r="X16" t="str">
            <v>---</v>
          </cell>
          <cell r="Y16" t="str">
            <v>---</v>
          </cell>
          <cell r="Z16" t="str">
            <v>---</v>
          </cell>
        </row>
        <row r="17">
          <cell r="A17" t="str">
            <v>---</v>
          </cell>
          <cell r="B17" t="str">
            <v>PLW06141002</v>
          </cell>
          <cell r="C17" t="str">
            <v>---</v>
          </cell>
          <cell r="D17" t="str">
            <v>---</v>
          </cell>
          <cell r="E17" t="str">
            <v>---</v>
          </cell>
          <cell r="F17" t="str">
            <v>---</v>
          </cell>
          <cell r="G17" t="str">
            <v>---</v>
          </cell>
          <cell r="H17" t="str">
            <v>PLW25150166</v>
          </cell>
          <cell r="I17" t="str">
            <v>PLW11153545</v>
          </cell>
          <cell r="J17" t="str">
            <v>PLW21155941</v>
          </cell>
          <cell r="K17" t="str">
            <v>---</v>
          </cell>
          <cell r="L17" t="str">
            <v>---</v>
          </cell>
          <cell r="M17" t="str">
            <v>---</v>
          </cell>
          <cell r="N17" t="str">
            <v>PLW20155704</v>
          </cell>
          <cell r="O17" t="str">
            <v>---</v>
          </cell>
          <cell r="P17" t="str">
            <v>---</v>
          </cell>
          <cell r="Q17" t="str">
            <v>---</v>
          </cell>
          <cell r="R17" t="str">
            <v>---</v>
          </cell>
          <cell r="S17" t="str">
            <v>---</v>
          </cell>
          <cell r="T17" t="str">
            <v>PLW22156071</v>
          </cell>
          <cell r="U17" t="str">
            <v>PLW23156652</v>
          </cell>
          <cell r="V17" t="str">
            <v>---</v>
          </cell>
          <cell r="W17" t="str">
            <v>---</v>
          </cell>
          <cell r="X17" t="str">
            <v>---</v>
          </cell>
          <cell r="Y17" t="str">
            <v>---</v>
          </cell>
          <cell r="Z17" t="str">
            <v>---</v>
          </cell>
        </row>
        <row r="18">
          <cell r="A18" t="str">
            <v>---</v>
          </cell>
          <cell r="B18" t="str">
            <v>PLW06141004</v>
          </cell>
          <cell r="C18" t="str">
            <v>---</v>
          </cell>
          <cell r="D18" t="str">
            <v>---</v>
          </cell>
          <cell r="E18" t="str">
            <v>---</v>
          </cell>
          <cell r="F18" t="str">
            <v>---</v>
          </cell>
          <cell r="G18" t="str">
            <v>---</v>
          </cell>
          <cell r="H18" t="str">
            <v>PLW25150168</v>
          </cell>
          <cell r="I18" t="str">
            <v>PLW11153547</v>
          </cell>
          <cell r="J18" t="str">
            <v>PLW21155944</v>
          </cell>
          <cell r="K18" t="str">
            <v>---</v>
          </cell>
          <cell r="L18" t="str">
            <v>---</v>
          </cell>
          <cell r="M18" t="str">
            <v>---</v>
          </cell>
          <cell r="N18" t="str">
            <v>PLW20155705</v>
          </cell>
          <cell r="O18" t="str">
            <v>---</v>
          </cell>
          <cell r="P18" t="str">
            <v>---</v>
          </cell>
          <cell r="Q18" t="str">
            <v>---</v>
          </cell>
          <cell r="R18" t="str">
            <v>---</v>
          </cell>
          <cell r="S18" t="str">
            <v>---</v>
          </cell>
          <cell r="T18" t="str">
            <v>PLW22156075</v>
          </cell>
          <cell r="U18" t="str">
            <v>PLW23156667</v>
          </cell>
          <cell r="V18" t="str">
            <v>---</v>
          </cell>
          <cell r="W18" t="str">
            <v>---</v>
          </cell>
          <cell r="X18" t="str">
            <v>---</v>
          </cell>
          <cell r="Y18" t="str">
            <v>---</v>
          </cell>
          <cell r="Z18" t="str">
            <v>---</v>
          </cell>
        </row>
        <row r="19">
          <cell r="A19" t="str">
            <v>---</v>
          </cell>
          <cell r="B19" t="str">
            <v>PLW06141005</v>
          </cell>
          <cell r="C19" t="str">
            <v>---</v>
          </cell>
          <cell r="D19" t="str">
            <v>---</v>
          </cell>
          <cell r="E19" t="str">
            <v>---</v>
          </cell>
          <cell r="F19" t="str">
            <v>---</v>
          </cell>
          <cell r="G19" t="str">
            <v>---</v>
          </cell>
          <cell r="H19" t="str">
            <v>PLW25150174</v>
          </cell>
          <cell r="I19" t="str">
            <v>PLW11153548</v>
          </cell>
          <cell r="J19" t="str">
            <v>PLW21155952</v>
          </cell>
          <cell r="K19" t="str">
            <v>---</v>
          </cell>
          <cell r="L19" t="str">
            <v>---</v>
          </cell>
          <cell r="M19" t="str">
            <v>---</v>
          </cell>
          <cell r="N19" t="str">
            <v>PLW20155707</v>
          </cell>
          <cell r="O19" t="str">
            <v>---</v>
          </cell>
          <cell r="P19" t="str">
            <v>---</v>
          </cell>
          <cell r="Q19" t="str">
            <v>---</v>
          </cell>
          <cell r="R19" t="str">
            <v>---</v>
          </cell>
          <cell r="S19" t="str">
            <v>---</v>
          </cell>
          <cell r="T19" t="str">
            <v>PLW24156800</v>
          </cell>
          <cell r="U19" t="str">
            <v>PLW23156673</v>
          </cell>
          <cell r="V19" t="str">
            <v>---</v>
          </cell>
          <cell r="W19" t="str">
            <v>---</v>
          </cell>
          <cell r="X19" t="str">
            <v>---</v>
          </cell>
          <cell r="Y19" t="str">
            <v>---</v>
          </cell>
          <cell r="Z19" t="str">
            <v>---</v>
          </cell>
        </row>
        <row r="20">
          <cell r="A20" t="str">
            <v>---</v>
          </cell>
          <cell r="B20" t="str">
            <v>PLW06141006</v>
          </cell>
          <cell r="C20" t="str">
            <v>---</v>
          </cell>
          <cell r="D20" t="str">
            <v>---</v>
          </cell>
          <cell r="E20" t="str">
            <v>---</v>
          </cell>
          <cell r="F20" t="str">
            <v>---</v>
          </cell>
          <cell r="G20" t="str">
            <v>---</v>
          </cell>
          <cell r="H20" t="str">
            <v>PLW25150175</v>
          </cell>
          <cell r="I20" t="str">
            <v>PLW11153551</v>
          </cell>
          <cell r="J20" t="str">
            <v>PLW21155954</v>
          </cell>
          <cell r="K20" t="str">
            <v>---</v>
          </cell>
          <cell r="L20" t="str">
            <v>---</v>
          </cell>
          <cell r="M20" t="str">
            <v>---</v>
          </cell>
          <cell r="N20" t="str">
            <v>PLW20155708</v>
          </cell>
          <cell r="O20" t="str">
            <v>---</v>
          </cell>
          <cell r="P20" t="str">
            <v>---</v>
          </cell>
          <cell r="Q20" t="str">
            <v>---</v>
          </cell>
          <cell r="R20" t="str">
            <v>---</v>
          </cell>
          <cell r="S20" t="str">
            <v>---</v>
          </cell>
          <cell r="T20" t="str">
            <v>PLW24156802</v>
          </cell>
          <cell r="U20" t="str">
            <v>PLW27150004</v>
          </cell>
          <cell r="V20" t="str">
            <v>---</v>
          </cell>
          <cell r="W20" t="str">
            <v>---</v>
          </cell>
          <cell r="X20" t="str">
            <v>---</v>
          </cell>
          <cell r="Y20" t="str">
            <v>---</v>
          </cell>
          <cell r="Z20" t="str">
            <v>---</v>
          </cell>
        </row>
        <row r="21">
          <cell r="A21" t="str">
            <v>---</v>
          </cell>
          <cell r="B21" t="str">
            <v>PLW06141009</v>
          </cell>
          <cell r="C21" t="str">
            <v>---</v>
          </cell>
          <cell r="D21" t="str">
            <v>---</v>
          </cell>
          <cell r="E21" t="str">
            <v>---</v>
          </cell>
          <cell r="F21" t="str">
            <v>---</v>
          </cell>
          <cell r="G21" t="str">
            <v>---</v>
          </cell>
          <cell r="H21" t="str">
            <v>PLW25150176</v>
          </cell>
          <cell r="I21" t="str">
            <v>PLW11153553</v>
          </cell>
          <cell r="J21" t="str">
            <v>PLW21155960</v>
          </cell>
          <cell r="K21" t="str">
            <v>---</v>
          </cell>
          <cell r="L21" t="str">
            <v>---</v>
          </cell>
          <cell r="M21" t="str">
            <v>---</v>
          </cell>
          <cell r="N21" t="str">
            <v>---</v>
          </cell>
          <cell r="O21" t="str">
            <v>---</v>
          </cell>
          <cell r="P21" t="str">
            <v>---</v>
          </cell>
          <cell r="Q21" t="str">
            <v>---</v>
          </cell>
          <cell r="R21" t="str">
            <v>---</v>
          </cell>
          <cell r="S21" t="str">
            <v>---</v>
          </cell>
          <cell r="T21" t="str">
            <v>PLW24156803</v>
          </cell>
          <cell r="U21" t="str">
            <v>PLW27150005</v>
          </cell>
          <cell r="V21" t="str">
            <v>---</v>
          </cell>
          <cell r="W21" t="str">
            <v>---</v>
          </cell>
          <cell r="X21" t="str">
            <v>---</v>
          </cell>
          <cell r="Y21" t="str">
            <v>---</v>
          </cell>
          <cell r="Z21" t="str">
            <v>---</v>
          </cell>
        </row>
        <row r="22">
          <cell r="A22" t="str">
            <v>---</v>
          </cell>
          <cell r="B22" t="str">
            <v>PLW06141012</v>
          </cell>
          <cell r="C22" t="str">
            <v>---</v>
          </cell>
          <cell r="D22" t="str">
            <v>---</v>
          </cell>
          <cell r="E22" t="str">
            <v>---</v>
          </cell>
          <cell r="F22" t="str">
            <v>---</v>
          </cell>
          <cell r="G22" t="str">
            <v>---</v>
          </cell>
          <cell r="H22" t="str">
            <v>PLW25150177</v>
          </cell>
          <cell r="I22" t="str">
            <v>PLW11153554</v>
          </cell>
          <cell r="J22" t="str">
            <v>PLW21155966</v>
          </cell>
          <cell r="K22" t="str">
            <v>---</v>
          </cell>
          <cell r="L22" t="str">
            <v>---</v>
          </cell>
          <cell r="M22" t="str">
            <v>---</v>
          </cell>
          <cell r="N22" t="str">
            <v>---</v>
          </cell>
          <cell r="O22" t="str">
            <v>---</v>
          </cell>
          <cell r="P22" t="str">
            <v>---</v>
          </cell>
          <cell r="Q22" t="str">
            <v>---</v>
          </cell>
          <cell r="R22" t="str">
            <v>---</v>
          </cell>
          <cell r="S22" t="str">
            <v>---</v>
          </cell>
          <cell r="T22" t="str">
            <v>---</v>
          </cell>
          <cell r="U22" t="str">
            <v>PLW27150011</v>
          </cell>
          <cell r="V22" t="str">
            <v>---</v>
          </cell>
          <cell r="W22" t="str">
            <v>---</v>
          </cell>
          <cell r="X22" t="str">
            <v>---</v>
          </cell>
          <cell r="Y22" t="str">
            <v>---</v>
          </cell>
          <cell r="Z22" t="str">
            <v>---</v>
          </cell>
        </row>
        <row r="23">
          <cell r="A23" t="str">
            <v>---</v>
          </cell>
          <cell r="B23" t="str">
            <v>PLW06141013</v>
          </cell>
          <cell r="C23" t="str">
            <v>---</v>
          </cell>
          <cell r="D23" t="str">
            <v>---</v>
          </cell>
          <cell r="E23" t="str">
            <v>---</v>
          </cell>
          <cell r="F23" t="str">
            <v>---</v>
          </cell>
          <cell r="G23" t="str">
            <v>---</v>
          </cell>
          <cell r="H23" t="str">
            <v>PLW25150179</v>
          </cell>
          <cell r="I23" t="str">
            <v>PLW11153555</v>
          </cell>
          <cell r="J23" t="str">
            <v>PLW21155967</v>
          </cell>
          <cell r="K23" t="str">
            <v>---</v>
          </cell>
          <cell r="L23" t="str">
            <v>---</v>
          </cell>
          <cell r="M23" t="str">
            <v>---</v>
          </cell>
          <cell r="N23" t="str">
            <v>---</v>
          </cell>
          <cell r="O23" t="str">
            <v>---</v>
          </cell>
          <cell r="P23" t="str">
            <v>---</v>
          </cell>
          <cell r="Q23" t="str">
            <v>---</v>
          </cell>
          <cell r="R23" t="str">
            <v>---</v>
          </cell>
          <cell r="S23" t="str">
            <v>---</v>
          </cell>
          <cell r="T23" t="str">
            <v>---</v>
          </cell>
          <cell r="U23" t="str">
            <v>PLW27150013</v>
          </cell>
          <cell r="V23" t="str">
            <v>---</v>
          </cell>
          <cell r="W23" t="str">
            <v>---</v>
          </cell>
          <cell r="X23" t="str">
            <v>---</v>
          </cell>
          <cell r="Y23" t="str">
            <v>---</v>
          </cell>
          <cell r="Z23" t="str">
            <v>---</v>
          </cell>
        </row>
        <row r="24">
          <cell r="A24" t="str">
            <v>---</v>
          </cell>
          <cell r="B24" t="str">
            <v>PLW06141014</v>
          </cell>
          <cell r="C24" t="str">
            <v>---</v>
          </cell>
          <cell r="D24" t="str">
            <v>---</v>
          </cell>
          <cell r="E24" t="str">
            <v>---</v>
          </cell>
          <cell r="F24" t="str">
            <v>---</v>
          </cell>
          <cell r="G24" t="str">
            <v>---</v>
          </cell>
          <cell r="H24" t="str">
            <v>PLW25150181</v>
          </cell>
          <cell r="I24" t="str">
            <v>PLW11153556</v>
          </cell>
          <cell r="J24" t="str">
            <v>PLW30150019</v>
          </cell>
          <cell r="K24" t="str">
            <v>---</v>
          </cell>
          <cell r="L24" t="str">
            <v>---</v>
          </cell>
          <cell r="M24" t="str">
            <v>---</v>
          </cell>
          <cell r="N24" t="str">
            <v>---</v>
          </cell>
          <cell r="O24" t="str">
            <v>---</v>
          </cell>
          <cell r="P24" t="str">
            <v>---</v>
          </cell>
          <cell r="Q24" t="str">
            <v>---</v>
          </cell>
          <cell r="R24" t="str">
            <v>---</v>
          </cell>
          <cell r="S24" t="str">
            <v>---</v>
          </cell>
          <cell r="T24" t="str">
            <v>---</v>
          </cell>
          <cell r="U24" t="str">
            <v>PLW27150018</v>
          </cell>
          <cell r="V24" t="str">
            <v>---</v>
          </cell>
          <cell r="W24" t="str">
            <v>---</v>
          </cell>
          <cell r="X24" t="str">
            <v>---</v>
          </cell>
          <cell r="Y24" t="str">
            <v>---</v>
          </cell>
          <cell r="Z24" t="str">
            <v>---</v>
          </cell>
        </row>
        <row r="25">
          <cell r="A25" t="str">
            <v>---</v>
          </cell>
          <cell r="B25" t="str">
            <v>PLW06141015</v>
          </cell>
          <cell r="C25" t="str">
            <v>---</v>
          </cell>
          <cell r="D25" t="str">
            <v>---</v>
          </cell>
          <cell r="E25" t="str">
            <v>---</v>
          </cell>
          <cell r="F25" t="str">
            <v>---</v>
          </cell>
          <cell r="G25" t="str">
            <v>---</v>
          </cell>
          <cell r="H25" t="str">
            <v>PLW25150183</v>
          </cell>
          <cell r="I25" t="str">
            <v>PLW11153560</v>
          </cell>
          <cell r="J25" t="str">
            <v>PLW30150020</v>
          </cell>
          <cell r="K25" t="str">
            <v>---</v>
          </cell>
          <cell r="L25" t="str">
            <v>---</v>
          </cell>
          <cell r="M25" t="str">
            <v>---</v>
          </cell>
          <cell r="N25" t="str">
            <v>---</v>
          </cell>
          <cell r="O25" t="str">
            <v>---</v>
          </cell>
          <cell r="P25" t="str">
            <v>---</v>
          </cell>
          <cell r="Q25" t="str">
            <v>---</v>
          </cell>
          <cell r="R25" t="str">
            <v>---</v>
          </cell>
          <cell r="S25" t="str">
            <v>---</v>
          </cell>
          <cell r="T25" t="str">
            <v>---</v>
          </cell>
          <cell r="U25" t="str">
            <v>PLW27150019</v>
          </cell>
          <cell r="V25" t="str">
            <v>---</v>
          </cell>
          <cell r="W25" t="str">
            <v>---</v>
          </cell>
          <cell r="X25" t="str">
            <v>---</v>
          </cell>
          <cell r="Y25" t="str">
            <v>---</v>
          </cell>
          <cell r="Z25" t="str">
            <v>---</v>
          </cell>
        </row>
        <row r="26">
          <cell r="A26" t="str">
            <v>---</v>
          </cell>
          <cell r="B26" t="str">
            <v>PLW43130369</v>
          </cell>
          <cell r="C26" t="str">
            <v>---</v>
          </cell>
          <cell r="D26" t="str">
            <v>---</v>
          </cell>
          <cell r="E26" t="str">
            <v>---</v>
          </cell>
          <cell r="F26" t="str">
            <v>---</v>
          </cell>
          <cell r="G26" t="str">
            <v>---</v>
          </cell>
          <cell r="H26" t="str">
            <v>PLW25150184</v>
          </cell>
          <cell r="I26" t="str">
            <v>PLW11153561</v>
          </cell>
          <cell r="J26" t="str">
            <v>PLW30150021</v>
          </cell>
          <cell r="K26" t="str">
            <v>---</v>
          </cell>
          <cell r="L26" t="str">
            <v>---</v>
          </cell>
          <cell r="M26" t="str">
            <v>---</v>
          </cell>
          <cell r="N26" t="str">
            <v>---</v>
          </cell>
          <cell r="O26" t="str">
            <v>---</v>
          </cell>
          <cell r="P26" t="str">
            <v>---</v>
          </cell>
          <cell r="Q26" t="str">
            <v>---</v>
          </cell>
          <cell r="R26" t="str">
            <v>---</v>
          </cell>
          <cell r="S26" t="str">
            <v>---</v>
          </cell>
          <cell r="T26" t="str">
            <v>---</v>
          </cell>
          <cell r="U26" t="str">
            <v>PLW27150020</v>
          </cell>
          <cell r="V26" t="str">
            <v>---</v>
          </cell>
          <cell r="W26" t="str">
            <v>---</v>
          </cell>
          <cell r="X26" t="str">
            <v>---</v>
          </cell>
          <cell r="Y26" t="str">
            <v>---</v>
          </cell>
          <cell r="Z26" t="str">
            <v>---</v>
          </cell>
        </row>
        <row r="27">
          <cell r="A27" t="str">
            <v>---</v>
          </cell>
          <cell r="B27" t="str">
            <v>---</v>
          </cell>
          <cell r="C27" t="str">
            <v>---</v>
          </cell>
          <cell r="D27" t="str">
            <v>---</v>
          </cell>
          <cell r="E27" t="str">
            <v>---</v>
          </cell>
          <cell r="F27" t="str">
            <v>---</v>
          </cell>
          <cell r="G27" t="str">
            <v>---</v>
          </cell>
          <cell r="H27" t="str">
            <v>PLW29150002</v>
          </cell>
          <cell r="I27" t="str">
            <v>PLW11153562</v>
          </cell>
          <cell r="J27" t="str">
            <v>PLW30150022</v>
          </cell>
          <cell r="K27" t="str">
            <v>---</v>
          </cell>
          <cell r="L27" t="str">
            <v>---</v>
          </cell>
          <cell r="M27" t="str">
            <v>---</v>
          </cell>
          <cell r="N27" t="str">
            <v>---</v>
          </cell>
          <cell r="O27" t="str">
            <v>---</v>
          </cell>
          <cell r="P27" t="str">
            <v>---</v>
          </cell>
          <cell r="Q27" t="str">
            <v>---</v>
          </cell>
          <cell r="R27" t="str">
            <v>---</v>
          </cell>
          <cell r="S27" t="str">
            <v>---</v>
          </cell>
          <cell r="T27" t="str">
            <v>---</v>
          </cell>
          <cell r="U27" t="str">
            <v>PLW27150023</v>
          </cell>
          <cell r="V27" t="str">
            <v>---</v>
          </cell>
          <cell r="W27" t="str">
            <v>---</v>
          </cell>
          <cell r="X27" t="str">
            <v>---</v>
          </cell>
          <cell r="Y27" t="str">
            <v>---</v>
          </cell>
          <cell r="Z27" t="str">
            <v>---</v>
          </cell>
        </row>
        <row r="28">
          <cell r="A28" t="str">
            <v>---</v>
          </cell>
          <cell r="B28" t="str">
            <v>---</v>
          </cell>
          <cell r="C28" t="str">
            <v>---</v>
          </cell>
          <cell r="D28" t="str">
            <v>---</v>
          </cell>
          <cell r="E28" t="str">
            <v>---</v>
          </cell>
          <cell r="F28" t="str">
            <v>---</v>
          </cell>
          <cell r="G28" t="str">
            <v>---</v>
          </cell>
          <cell r="H28" t="str">
            <v>PLW29150003</v>
          </cell>
          <cell r="I28" t="str">
            <v>PLW11153563</v>
          </cell>
          <cell r="J28" t="str">
            <v>PLW30150023</v>
          </cell>
          <cell r="K28" t="str">
            <v>---</v>
          </cell>
          <cell r="L28" t="str">
            <v>---</v>
          </cell>
          <cell r="M28" t="str">
            <v>---</v>
          </cell>
          <cell r="N28" t="str">
            <v>---</v>
          </cell>
          <cell r="O28" t="str">
            <v>---</v>
          </cell>
          <cell r="P28" t="str">
            <v>---</v>
          </cell>
          <cell r="Q28" t="str">
            <v>---</v>
          </cell>
          <cell r="R28" t="str">
            <v>---</v>
          </cell>
          <cell r="S28" t="str">
            <v>---</v>
          </cell>
          <cell r="T28" t="str">
            <v>---</v>
          </cell>
          <cell r="U28" t="str">
            <v>PLW27150024</v>
          </cell>
          <cell r="V28" t="str">
            <v>---</v>
          </cell>
          <cell r="W28" t="str">
            <v>---</v>
          </cell>
          <cell r="X28" t="str">
            <v>---</v>
          </cell>
          <cell r="Y28" t="str">
            <v>---</v>
          </cell>
          <cell r="Z28" t="str">
            <v>---</v>
          </cell>
        </row>
        <row r="29">
          <cell r="A29" t="str">
            <v>---</v>
          </cell>
          <cell r="B29" t="str">
            <v>---</v>
          </cell>
          <cell r="C29" t="str">
            <v>---</v>
          </cell>
          <cell r="D29" t="str">
            <v>---</v>
          </cell>
          <cell r="E29" t="str">
            <v>---</v>
          </cell>
          <cell r="F29" t="str">
            <v>---</v>
          </cell>
          <cell r="G29" t="str">
            <v>---</v>
          </cell>
          <cell r="H29" t="str">
            <v>PLW29150007</v>
          </cell>
          <cell r="I29" t="str">
            <v>PLW11153564</v>
          </cell>
          <cell r="J29" t="str">
            <v>PLW30150024</v>
          </cell>
          <cell r="K29" t="str">
            <v>---</v>
          </cell>
          <cell r="L29" t="str">
            <v>---</v>
          </cell>
          <cell r="M29" t="str">
            <v>---</v>
          </cell>
          <cell r="N29" t="str">
            <v>---</v>
          </cell>
          <cell r="O29" t="str">
            <v>---</v>
          </cell>
          <cell r="P29" t="str">
            <v>---</v>
          </cell>
          <cell r="Q29" t="str">
            <v>---</v>
          </cell>
          <cell r="R29" t="str">
            <v>---</v>
          </cell>
          <cell r="S29" t="str">
            <v>---</v>
          </cell>
          <cell r="T29" t="str">
            <v>---</v>
          </cell>
          <cell r="U29" t="str">
            <v>PLW27150025</v>
          </cell>
          <cell r="V29" t="str">
            <v>---</v>
          </cell>
          <cell r="W29" t="str">
            <v>---</v>
          </cell>
          <cell r="X29" t="str">
            <v>---</v>
          </cell>
          <cell r="Y29" t="str">
            <v>---</v>
          </cell>
          <cell r="Z29" t="str">
            <v>---</v>
          </cell>
        </row>
        <row r="30">
          <cell r="A30" t="str">
            <v>---</v>
          </cell>
          <cell r="B30" t="str">
            <v>---</v>
          </cell>
          <cell r="C30" t="str">
            <v>---</v>
          </cell>
          <cell r="D30" t="str">
            <v>---</v>
          </cell>
          <cell r="E30" t="str">
            <v>---</v>
          </cell>
          <cell r="F30" t="str">
            <v>---</v>
          </cell>
          <cell r="G30" t="str">
            <v>---</v>
          </cell>
          <cell r="H30" t="str">
            <v>PLW29150010</v>
          </cell>
          <cell r="I30" t="str">
            <v>PLW13154320</v>
          </cell>
          <cell r="J30" t="str">
            <v>PLW30150025</v>
          </cell>
          <cell r="K30" t="str">
            <v>---</v>
          </cell>
          <cell r="L30" t="str">
            <v>---</v>
          </cell>
          <cell r="M30" t="str">
            <v>---</v>
          </cell>
          <cell r="N30" t="str">
            <v>---</v>
          </cell>
          <cell r="O30" t="str">
            <v>---</v>
          </cell>
          <cell r="P30" t="str">
            <v>---</v>
          </cell>
          <cell r="Q30" t="str">
            <v>---</v>
          </cell>
          <cell r="R30" t="str">
            <v>---</v>
          </cell>
          <cell r="S30" t="str">
            <v>---</v>
          </cell>
          <cell r="T30" t="str">
            <v>---</v>
          </cell>
          <cell r="U30" t="str">
            <v>PLW27150026</v>
          </cell>
          <cell r="V30" t="str">
            <v>---</v>
          </cell>
          <cell r="W30" t="str">
            <v>---</v>
          </cell>
          <cell r="X30" t="str">
            <v>---</v>
          </cell>
          <cell r="Y30" t="str">
            <v>---</v>
          </cell>
          <cell r="Z30" t="str">
            <v>---</v>
          </cell>
        </row>
        <row r="31">
          <cell r="A31" t="str">
            <v>---</v>
          </cell>
          <cell r="B31" t="str">
            <v>---</v>
          </cell>
          <cell r="C31" t="str">
            <v>---</v>
          </cell>
          <cell r="D31" t="str">
            <v>---</v>
          </cell>
          <cell r="E31" t="str">
            <v>---</v>
          </cell>
          <cell r="F31" t="str">
            <v>---</v>
          </cell>
          <cell r="G31" t="str">
            <v>---</v>
          </cell>
          <cell r="H31" t="str">
            <v>PLW29150018</v>
          </cell>
          <cell r="I31" t="str">
            <v>PLW13154321</v>
          </cell>
          <cell r="J31" t="str">
            <v>PLW30150026</v>
          </cell>
          <cell r="K31" t="str">
            <v>---</v>
          </cell>
          <cell r="L31" t="str">
            <v>---</v>
          </cell>
          <cell r="M31" t="str">
            <v>---</v>
          </cell>
          <cell r="N31" t="str">
            <v>---</v>
          </cell>
          <cell r="O31" t="str">
            <v>---</v>
          </cell>
          <cell r="P31" t="str">
            <v>---</v>
          </cell>
          <cell r="Q31" t="str">
            <v>---</v>
          </cell>
          <cell r="R31" t="str">
            <v>---</v>
          </cell>
          <cell r="S31" t="str">
            <v>---</v>
          </cell>
          <cell r="T31" t="str">
            <v>---</v>
          </cell>
          <cell r="U31" t="str">
            <v>PLW27150027</v>
          </cell>
          <cell r="V31" t="str">
            <v>---</v>
          </cell>
          <cell r="W31" t="str">
            <v>---</v>
          </cell>
          <cell r="X31" t="str">
            <v>---</v>
          </cell>
          <cell r="Y31" t="str">
            <v>---</v>
          </cell>
          <cell r="Z31" t="str">
            <v>---</v>
          </cell>
        </row>
        <row r="32">
          <cell r="A32" t="str">
            <v>---</v>
          </cell>
          <cell r="B32" t="str">
            <v>---</v>
          </cell>
          <cell r="C32" t="str">
            <v>---</v>
          </cell>
          <cell r="D32" t="str">
            <v>---</v>
          </cell>
          <cell r="E32" t="str">
            <v>---</v>
          </cell>
          <cell r="F32" t="str">
            <v>---</v>
          </cell>
          <cell r="G32" t="str">
            <v>---</v>
          </cell>
          <cell r="H32" t="str">
            <v>---</v>
          </cell>
          <cell r="I32" t="str">
            <v>PLW13154325</v>
          </cell>
          <cell r="J32" t="str">
            <v>PLW30150027</v>
          </cell>
          <cell r="K32" t="str">
            <v>---</v>
          </cell>
          <cell r="L32" t="str">
            <v>---</v>
          </cell>
          <cell r="M32" t="str">
            <v>---</v>
          </cell>
          <cell r="N32" t="str">
            <v>---</v>
          </cell>
          <cell r="O32" t="str">
            <v>---</v>
          </cell>
          <cell r="P32" t="str">
            <v>---</v>
          </cell>
          <cell r="Q32" t="str">
            <v>---</v>
          </cell>
          <cell r="R32" t="str">
            <v>---</v>
          </cell>
          <cell r="S32" t="str">
            <v>---</v>
          </cell>
          <cell r="T32" t="str">
            <v>---</v>
          </cell>
          <cell r="U32" t="str">
            <v>PLW27150030</v>
          </cell>
          <cell r="V32" t="str">
            <v>---</v>
          </cell>
          <cell r="W32" t="str">
            <v>---</v>
          </cell>
          <cell r="X32" t="str">
            <v>---</v>
          </cell>
          <cell r="Y32" t="str">
            <v>---</v>
          </cell>
          <cell r="Z32" t="str">
            <v>---</v>
          </cell>
        </row>
        <row r="33">
          <cell r="A33" t="str">
            <v>---</v>
          </cell>
          <cell r="B33" t="str">
            <v>---</v>
          </cell>
          <cell r="C33" t="str">
            <v>---</v>
          </cell>
          <cell r="D33" t="str">
            <v>---</v>
          </cell>
          <cell r="E33" t="str">
            <v>---</v>
          </cell>
          <cell r="F33" t="str">
            <v>---</v>
          </cell>
          <cell r="G33" t="str">
            <v>---</v>
          </cell>
          <cell r="H33" t="str">
            <v>---</v>
          </cell>
          <cell r="I33" t="str">
            <v>PLW13154326</v>
          </cell>
          <cell r="J33" t="str">
            <v>PLW30150028</v>
          </cell>
          <cell r="K33" t="str">
            <v>---</v>
          </cell>
          <cell r="L33" t="str">
            <v>---</v>
          </cell>
          <cell r="M33" t="str">
            <v>---</v>
          </cell>
          <cell r="N33" t="str">
            <v>---</v>
          </cell>
          <cell r="O33" t="str">
            <v>---</v>
          </cell>
          <cell r="P33" t="str">
            <v>---</v>
          </cell>
          <cell r="Q33" t="str">
            <v>---</v>
          </cell>
          <cell r="R33" t="str">
            <v>---</v>
          </cell>
          <cell r="S33" t="str">
            <v>---</v>
          </cell>
          <cell r="T33" t="str">
            <v>---</v>
          </cell>
          <cell r="U33" t="str">
            <v>PLW29150093</v>
          </cell>
          <cell r="V33" t="str">
            <v>---</v>
          </cell>
          <cell r="W33" t="str">
            <v>---</v>
          </cell>
          <cell r="X33" t="str">
            <v>---</v>
          </cell>
          <cell r="Y33" t="str">
            <v>---</v>
          </cell>
          <cell r="Z33" t="str">
            <v>---</v>
          </cell>
        </row>
        <row r="34">
          <cell r="A34" t="str">
            <v>---</v>
          </cell>
          <cell r="B34" t="str">
            <v>---</v>
          </cell>
          <cell r="C34" t="str">
            <v>---</v>
          </cell>
          <cell r="D34" t="str">
            <v>---</v>
          </cell>
          <cell r="E34" t="str">
            <v>---</v>
          </cell>
          <cell r="F34" t="str">
            <v>---</v>
          </cell>
          <cell r="G34" t="str">
            <v>---</v>
          </cell>
          <cell r="H34" t="str">
            <v>---</v>
          </cell>
          <cell r="I34" t="str">
            <v>PLW13154330</v>
          </cell>
          <cell r="J34" t="str">
            <v>PLW30150029</v>
          </cell>
          <cell r="K34" t="str">
            <v>---</v>
          </cell>
          <cell r="L34" t="str">
            <v>---</v>
          </cell>
          <cell r="M34" t="str">
            <v>---</v>
          </cell>
          <cell r="N34" t="str">
            <v>---</v>
          </cell>
          <cell r="O34" t="str">
            <v>---</v>
          </cell>
          <cell r="P34" t="str">
            <v>---</v>
          </cell>
          <cell r="Q34" t="str">
            <v>---</v>
          </cell>
          <cell r="R34" t="str">
            <v>---</v>
          </cell>
          <cell r="S34" t="str">
            <v>---</v>
          </cell>
          <cell r="T34" t="str">
            <v>---</v>
          </cell>
          <cell r="U34" t="str">
            <v>PLW29150095</v>
          </cell>
          <cell r="V34" t="str">
            <v>---</v>
          </cell>
          <cell r="W34" t="str">
            <v>---</v>
          </cell>
          <cell r="X34" t="str">
            <v>---</v>
          </cell>
          <cell r="Y34" t="str">
            <v>---</v>
          </cell>
          <cell r="Z34" t="str">
            <v>---</v>
          </cell>
        </row>
        <row r="35">
          <cell r="A35" t="str">
            <v>---</v>
          </cell>
          <cell r="B35" t="str">
            <v>---</v>
          </cell>
          <cell r="C35" t="str">
            <v>---</v>
          </cell>
          <cell r="D35" t="str">
            <v>---</v>
          </cell>
          <cell r="E35" t="str">
            <v>---</v>
          </cell>
          <cell r="F35" t="str">
            <v>---</v>
          </cell>
          <cell r="G35" t="str">
            <v>---</v>
          </cell>
          <cell r="H35" t="str">
            <v>---</v>
          </cell>
          <cell r="I35" t="str">
            <v>PLW13154331</v>
          </cell>
          <cell r="J35" t="str">
            <v>PLW30150030</v>
          </cell>
          <cell r="K35" t="str">
            <v>---</v>
          </cell>
          <cell r="L35" t="str">
            <v>---</v>
          </cell>
          <cell r="M35" t="str">
            <v>---</v>
          </cell>
          <cell r="N35" t="str">
            <v>---</v>
          </cell>
          <cell r="O35" t="str">
            <v>---</v>
          </cell>
          <cell r="P35" t="str">
            <v>---</v>
          </cell>
          <cell r="Q35" t="str">
            <v>---</v>
          </cell>
          <cell r="R35" t="str">
            <v>---</v>
          </cell>
          <cell r="S35" t="str">
            <v>---</v>
          </cell>
          <cell r="T35" t="str">
            <v>---</v>
          </cell>
          <cell r="U35" t="str">
            <v>PLW29150096</v>
          </cell>
          <cell r="V35" t="str">
            <v>---</v>
          </cell>
          <cell r="W35" t="str">
            <v>---</v>
          </cell>
          <cell r="X35" t="str">
            <v>---</v>
          </cell>
          <cell r="Y35" t="str">
            <v>---</v>
          </cell>
          <cell r="Z35" t="str">
            <v>---</v>
          </cell>
        </row>
        <row r="36">
          <cell r="A36" t="str">
            <v>---</v>
          </cell>
          <cell r="B36" t="str">
            <v>---</v>
          </cell>
          <cell r="C36" t="str">
            <v>---</v>
          </cell>
          <cell r="D36" t="str">
            <v>---</v>
          </cell>
          <cell r="E36" t="str">
            <v>---</v>
          </cell>
          <cell r="F36" t="str">
            <v>---</v>
          </cell>
          <cell r="G36" t="str">
            <v>---</v>
          </cell>
          <cell r="H36" t="str">
            <v>---</v>
          </cell>
          <cell r="I36" t="str">
            <v>PLW13154332</v>
          </cell>
          <cell r="J36" t="str">
            <v>PLW30150031</v>
          </cell>
          <cell r="K36" t="str">
            <v>---</v>
          </cell>
          <cell r="L36" t="str">
            <v>---</v>
          </cell>
          <cell r="M36" t="str">
            <v>---</v>
          </cell>
          <cell r="N36" t="str">
            <v>---</v>
          </cell>
          <cell r="O36" t="str">
            <v>---</v>
          </cell>
          <cell r="P36" t="str">
            <v>---</v>
          </cell>
          <cell r="Q36" t="str">
            <v>---</v>
          </cell>
          <cell r="R36" t="str">
            <v>---</v>
          </cell>
          <cell r="S36" t="str">
            <v>---</v>
          </cell>
          <cell r="T36" t="str">
            <v>---</v>
          </cell>
          <cell r="U36" t="str">
            <v>PLW29150098</v>
          </cell>
          <cell r="V36" t="str">
            <v>---</v>
          </cell>
          <cell r="W36" t="str">
            <v>---</v>
          </cell>
          <cell r="X36" t="str">
            <v>---</v>
          </cell>
          <cell r="Y36" t="str">
            <v>---</v>
          </cell>
          <cell r="Z36" t="str">
            <v>---</v>
          </cell>
        </row>
        <row r="37">
          <cell r="A37" t="str">
            <v>---</v>
          </cell>
          <cell r="B37" t="str">
            <v>---</v>
          </cell>
          <cell r="C37" t="str">
            <v>---</v>
          </cell>
          <cell r="D37" t="str">
            <v>---</v>
          </cell>
          <cell r="E37" t="str">
            <v>---</v>
          </cell>
          <cell r="F37" t="str">
            <v>---</v>
          </cell>
          <cell r="G37" t="str">
            <v>---</v>
          </cell>
          <cell r="H37" t="str">
            <v>---</v>
          </cell>
          <cell r="I37" t="str">
            <v>PLW13154337</v>
          </cell>
          <cell r="J37" t="str">
            <v>PLW30150032</v>
          </cell>
          <cell r="K37" t="str">
            <v>---</v>
          </cell>
          <cell r="L37" t="str">
            <v>---</v>
          </cell>
          <cell r="M37" t="str">
            <v>---</v>
          </cell>
          <cell r="N37" t="str">
            <v>---</v>
          </cell>
          <cell r="O37" t="str">
            <v>---</v>
          </cell>
          <cell r="P37" t="str">
            <v>---</v>
          </cell>
          <cell r="Q37" t="str">
            <v>---</v>
          </cell>
          <cell r="R37" t="str">
            <v>---</v>
          </cell>
          <cell r="S37" t="str">
            <v>---</v>
          </cell>
          <cell r="T37" t="str">
            <v>---</v>
          </cell>
          <cell r="U37" t="str">
            <v>PLW29150099</v>
          </cell>
          <cell r="V37" t="str">
            <v>---</v>
          </cell>
          <cell r="W37" t="str">
            <v>---</v>
          </cell>
          <cell r="X37" t="str">
            <v>---</v>
          </cell>
          <cell r="Y37" t="str">
            <v>---</v>
          </cell>
          <cell r="Z37" t="str">
            <v>---</v>
          </cell>
        </row>
        <row r="38">
          <cell r="A38" t="str">
            <v>---</v>
          </cell>
          <cell r="B38" t="str">
            <v>---</v>
          </cell>
          <cell r="C38" t="str">
            <v>---</v>
          </cell>
          <cell r="D38" t="str">
            <v>---</v>
          </cell>
          <cell r="E38" t="str">
            <v>---</v>
          </cell>
          <cell r="F38" t="str">
            <v>---</v>
          </cell>
          <cell r="G38" t="str">
            <v>---</v>
          </cell>
          <cell r="H38" t="str">
            <v>---</v>
          </cell>
          <cell r="I38" t="str">
            <v>PLW13154339</v>
          </cell>
          <cell r="J38" t="str">
            <v>PLW30150033</v>
          </cell>
          <cell r="K38" t="str">
            <v>---</v>
          </cell>
          <cell r="L38" t="str">
            <v>---</v>
          </cell>
          <cell r="M38" t="str">
            <v>---</v>
          </cell>
          <cell r="N38" t="str">
            <v>---</v>
          </cell>
          <cell r="O38" t="str">
            <v>---</v>
          </cell>
          <cell r="P38" t="str">
            <v>---</v>
          </cell>
          <cell r="Q38" t="str">
            <v>---</v>
          </cell>
          <cell r="R38" t="str">
            <v>---</v>
          </cell>
          <cell r="S38" t="str">
            <v>---</v>
          </cell>
          <cell r="T38" t="str">
            <v>---</v>
          </cell>
          <cell r="U38" t="str">
            <v>PLW29150100</v>
          </cell>
          <cell r="V38" t="str">
            <v>---</v>
          </cell>
          <cell r="W38" t="str">
            <v>---</v>
          </cell>
          <cell r="X38" t="str">
            <v>---</v>
          </cell>
          <cell r="Y38" t="str">
            <v>---</v>
          </cell>
          <cell r="Z38" t="str">
            <v>---</v>
          </cell>
        </row>
        <row r="39">
          <cell r="A39" t="str">
            <v>---</v>
          </cell>
          <cell r="B39" t="str">
            <v>---</v>
          </cell>
          <cell r="C39" t="str">
            <v>---</v>
          </cell>
          <cell r="D39" t="str">
            <v>---</v>
          </cell>
          <cell r="E39" t="str">
            <v>---</v>
          </cell>
          <cell r="F39" t="str">
            <v>---</v>
          </cell>
          <cell r="G39" t="str">
            <v>---</v>
          </cell>
          <cell r="H39" t="str">
            <v>---</v>
          </cell>
          <cell r="I39" t="str">
            <v>PLW13154340</v>
          </cell>
          <cell r="J39" t="str">
            <v>PLW30150034</v>
          </cell>
          <cell r="K39" t="str">
            <v>---</v>
          </cell>
          <cell r="L39" t="str">
            <v>---</v>
          </cell>
          <cell r="M39" t="str">
            <v>---</v>
          </cell>
          <cell r="N39" t="str">
            <v>---</v>
          </cell>
          <cell r="O39" t="str">
            <v>---</v>
          </cell>
          <cell r="P39" t="str">
            <v>---</v>
          </cell>
          <cell r="Q39" t="str">
            <v>---</v>
          </cell>
          <cell r="R39" t="str">
            <v>---</v>
          </cell>
          <cell r="S39" t="str">
            <v>---</v>
          </cell>
          <cell r="T39" t="str">
            <v>---</v>
          </cell>
          <cell r="U39" t="str">
            <v>PLW29150101</v>
          </cell>
          <cell r="V39" t="str">
            <v>---</v>
          </cell>
          <cell r="W39" t="str">
            <v>---</v>
          </cell>
          <cell r="X39" t="str">
            <v>---</v>
          </cell>
          <cell r="Y39" t="str">
            <v>---</v>
          </cell>
          <cell r="Z39" t="str">
            <v>---</v>
          </cell>
        </row>
        <row r="40">
          <cell r="A40" t="str">
            <v>---</v>
          </cell>
          <cell r="B40" t="str">
            <v>---</v>
          </cell>
          <cell r="C40" t="str">
            <v>---</v>
          </cell>
          <cell r="D40" t="str">
            <v>---</v>
          </cell>
          <cell r="E40" t="str">
            <v>---</v>
          </cell>
          <cell r="F40" t="str">
            <v>---</v>
          </cell>
          <cell r="G40" t="str">
            <v>---</v>
          </cell>
          <cell r="H40" t="str">
            <v>---</v>
          </cell>
          <cell r="I40" t="str">
            <v>PLW13154343</v>
          </cell>
          <cell r="J40" t="str">
            <v>PLW30150035</v>
          </cell>
          <cell r="K40" t="str">
            <v>---</v>
          </cell>
          <cell r="L40" t="str">
            <v>---</v>
          </cell>
          <cell r="M40" t="str">
            <v>---</v>
          </cell>
          <cell r="N40" t="str">
            <v>---</v>
          </cell>
          <cell r="O40" t="str">
            <v>---</v>
          </cell>
          <cell r="P40" t="str">
            <v>---</v>
          </cell>
          <cell r="Q40" t="str">
            <v>---</v>
          </cell>
          <cell r="R40" t="str">
            <v>---</v>
          </cell>
          <cell r="S40" t="str">
            <v>---</v>
          </cell>
          <cell r="T40" t="str">
            <v>---</v>
          </cell>
          <cell r="U40" t="str">
            <v>PLW29150104</v>
          </cell>
          <cell r="V40" t="str">
            <v>---</v>
          </cell>
          <cell r="W40" t="str">
            <v>---</v>
          </cell>
          <cell r="X40" t="str">
            <v>---</v>
          </cell>
          <cell r="Y40" t="str">
            <v>---</v>
          </cell>
          <cell r="Z40" t="str">
            <v>---</v>
          </cell>
        </row>
        <row r="41">
          <cell r="A41" t="str">
            <v>---</v>
          </cell>
          <cell r="B41" t="str">
            <v>---</v>
          </cell>
          <cell r="C41" t="str">
            <v>---</v>
          </cell>
          <cell r="D41" t="str">
            <v>---</v>
          </cell>
          <cell r="E41" t="str">
            <v>---</v>
          </cell>
          <cell r="F41" t="str">
            <v>---</v>
          </cell>
          <cell r="G41" t="str">
            <v>---</v>
          </cell>
          <cell r="H41" t="str">
            <v>---</v>
          </cell>
          <cell r="I41" t="str">
            <v>PLW13154344</v>
          </cell>
          <cell r="J41" t="str">
            <v>PLW30150037</v>
          </cell>
          <cell r="K41" t="str">
            <v>---</v>
          </cell>
          <cell r="L41" t="str">
            <v>---</v>
          </cell>
          <cell r="M41" t="str">
            <v>---</v>
          </cell>
          <cell r="N41" t="str">
            <v>---</v>
          </cell>
          <cell r="O41" t="str">
            <v>---</v>
          </cell>
          <cell r="P41" t="str">
            <v>---</v>
          </cell>
          <cell r="Q41" t="str">
            <v>---</v>
          </cell>
          <cell r="R41" t="str">
            <v>---</v>
          </cell>
          <cell r="S41" t="str">
            <v>---</v>
          </cell>
          <cell r="T41" t="str">
            <v>---</v>
          </cell>
          <cell r="U41" t="str">
            <v>PLW29150106</v>
          </cell>
          <cell r="V41" t="str">
            <v>---</v>
          </cell>
          <cell r="W41" t="str">
            <v>---</v>
          </cell>
          <cell r="X41" t="str">
            <v>---</v>
          </cell>
          <cell r="Y41" t="str">
            <v>---</v>
          </cell>
          <cell r="Z41" t="str">
            <v>---</v>
          </cell>
        </row>
        <row r="42">
          <cell r="A42" t="str">
            <v>---</v>
          </cell>
          <cell r="B42" t="str">
            <v>---</v>
          </cell>
          <cell r="C42" t="str">
            <v>---</v>
          </cell>
          <cell r="D42" t="str">
            <v>---</v>
          </cell>
          <cell r="E42" t="str">
            <v>---</v>
          </cell>
          <cell r="F42" t="str">
            <v>---</v>
          </cell>
          <cell r="G42" t="str">
            <v>---</v>
          </cell>
          <cell r="H42" t="str">
            <v>---</v>
          </cell>
          <cell r="I42" t="str">
            <v>PLW13154350</v>
          </cell>
          <cell r="J42" t="str">
            <v>PLW30150038</v>
          </cell>
          <cell r="K42" t="str">
            <v>---</v>
          </cell>
          <cell r="L42" t="str">
            <v>---</v>
          </cell>
          <cell r="M42" t="str">
            <v>---</v>
          </cell>
          <cell r="N42" t="str">
            <v>---</v>
          </cell>
          <cell r="O42" t="str">
            <v>---</v>
          </cell>
          <cell r="P42" t="str">
            <v>---</v>
          </cell>
          <cell r="Q42" t="str">
            <v>---</v>
          </cell>
          <cell r="R42" t="str">
            <v>---</v>
          </cell>
          <cell r="S42" t="str">
            <v>---</v>
          </cell>
          <cell r="T42" t="str">
            <v>---</v>
          </cell>
          <cell r="U42" t="str">
            <v>PLW29150107</v>
          </cell>
          <cell r="V42" t="str">
            <v>---</v>
          </cell>
          <cell r="W42" t="str">
            <v>---</v>
          </cell>
          <cell r="X42" t="str">
            <v>---</v>
          </cell>
          <cell r="Y42" t="str">
            <v>---</v>
          </cell>
          <cell r="Z42" t="str">
            <v>---</v>
          </cell>
        </row>
        <row r="43">
          <cell r="A43" t="str">
            <v>---</v>
          </cell>
          <cell r="B43" t="str">
            <v>---</v>
          </cell>
          <cell r="C43" t="str">
            <v>---</v>
          </cell>
          <cell r="D43" t="str">
            <v>---</v>
          </cell>
          <cell r="E43" t="str">
            <v>---</v>
          </cell>
          <cell r="F43" t="str">
            <v>---</v>
          </cell>
          <cell r="G43" t="str">
            <v>---</v>
          </cell>
          <cell r="H43" t="str">
            <v>---</v>
          </cell>
          <cell r="I43" t="str">
            <v>PLW13154351</v>
          </cell>
          <cell r="J43" t="str">
            <v>PLW30150039</v>
          </cell>
          <cell r="K43" t="str">
            <v>---</v>
          </cell>
          <cell r="L43" t="str">
            <v>---</v>
          </cell>
          <cell r="M43" t="str">
            <v>---</v>
          </cell>
          <cell r="N43" t="str">
            <v>---</v>
          </cell>
          <cell r="O43" t="str">
            <v>---</v>
          </cell>
          <cell r="P43" t="str">
            <v>---</v>
          </cell>
          <cell r="Q43" t="str">
            <v>---</v>
          </cell>
          <cell r="R43" t="str">
            <v>---</v>
          </cell>
          <cell r="S43" t="str">
            <v>---</v>
          </cell>
          <cell r="T43" t="str">
            <v>---</v>
          </cell>
          <cell r="U43" t="str">
            <v>PLW29150109</v>
          </cell>
          <cell r="V43" t="str">
            <v>---</v>
          </cell>
          <cell r="W43" t="str">
            <v>---</v>
          </cell>
          <cell r="X43" t="str">
            <v>---</v>
          </cell>
          <cell r="Y43" t="str">
            <v>---</v>
          </cell>
          <cell r="Z43" t="str">
            <v>---</v>
          </cell>
        </row>
        <row r="44">
          <cell r="A44" t="str">
            <v>---</v>
          </cell>
          <cell r="B44" t="str">
            <v>---</v>
          </cell>
          <cell r="C44" t="str">
            <v>---</v>
          </cell>
          <cell r="D44" t="str">
            <v>---</v>
          </cell>
          <cell r="E44" t="str">
            <v>---</v>
          </cell>
          <cell r="F44" t="str">
            <v>---</v>
          </cell>
          <cell r="G44" t="str">
            <v>---</v>
          </cell>
          <cell r="H44" t="str">
            <v>---</v>
          </cell>
          <cell r="I44" t="str">
            <v>PLW13154354</v>
          </cell>
          <cell r="J44" t="str">
            <v>PLW30150040</v>
          </cell>
          <cell r="K44" t="str">
            <v>---</v>
          </cell>
          <cell r="L44" t="str">
            <v>---</v>
          </cell>
          <cell r="M44" t="str">
            <v>---</v>
          </cell>
          <cell r="N44" t="str">
            <v>---</v>
          </cell>
          <cell r="O44" t="str">
            <v>---</v>
          </cell>
          <cell r="P44" t="str">
            <v>---</v>
          </cell>
          <cell r="Q44" t="str">
            <v>---</v>
          </cell>
          <cell r="R44" t="str">
            <v>---</v>
          </cell>
          <cell r="S44" t="str">
            <v>---</v>
          </cell>
          <cell r="T44" t="str">
            <v>---</v>
          </cell>
          <cell r="U44" t="str">
            <v>PLW29150110</v>
          </cell>
          <cell r="V44" t="str">
            <v>---</v>
          </cell>
          <cell r="W44" t="str">
            <v>---</v>
          </cell>
          <cell r="X44" t="str">
            <v>---</v>
          </cell>
          <cell r="Y44" t="str">
            <v>---</v>
          </cell>
          <cell r="Z44" t="str">
            <v>---</v>
          </cell>
        </row>
        <row r="45">
          <cell r="A45" t="str">
            <v>---</v>
          </cell>
          <cell r="B45" t="str">
            <v>---</v>
          </cell>
          <cell r="C45" t="str">
            <v>---</v>
          </cell>
          <cell r="D45" t="str">
            <v>---</v>
          </cell>
          <cell r="E45" t="str">
            <v>---</v>
          </cell>
          <cell r="F45" t="str">
            <v>---</v>
          </cell>
          <cell r="G45" t="str">
            <v>---</v>
          </cell>
          <cell r="H45" t="str">
            <v>---</v>
          </cell>
          <cell r="I45" t="str">
            <v>PLW13154356</v>
          </cell>
          <cell r="J45" t="str">
            <v>PLW30150041</v>
          </cell>
          <cell r="K45" t="str">
            <v>---</v>
          </cell>
          <cell r="L45" t="str">
            <v>---</v>
          </cell>
          <cell r="M45" t="str">
            <v>---</v>
          </cell>
          <cell r="N45" t="str">
            <v>---</v>
          </cell>
          <cell r="O45" t="str">
            <v>---</v>
          </cell>
          <cell r="P45" t="str">
            <v>---</v>
          </cell>
          <cell r="Q45" t="str">
            <v>---</v>
          </cell>
          <cell r="R45" t="str">
            <v>---</v>
          </cell>
          <cell r="S45" t="str">
            <v>---</v>
          </cell>
          <cell r="T45" t="str">
            <v>---</v>
          </cell>
          <cell r="U45" t="str">
            <v>PLW29150111</v>
          </cell>
          <cell r="V45" t="str">
            <v>---</v>
          </cell>
          <cell r="W45" t="str">
            <v>---</v>
          </cell>
          <cell r="X45" t="str">
            <v>---</v>
          </cell>
          <cell r="Y45" t="str">
            <v>---</v>
          </cell>
          <cell r="Z45" t="str">
            <v>---</v>
          </cell>
        </row>
        <row r="46">
          <cell r="A46" t="str">
            <v>---</v>
          </cell>
          <cell r="B46" t="str">
            <v>---</v>
          </cell>
          <cell r="C46" t="str">
            <v>---</v>
          </cell>
          <cell r="D46" t="str">
            <v>---</v>
          </cell>
          <cell r="E46" t="str">
            <v>---</v>
          </cell>
          <cell r="F46" t="str">
            <v>---</v>
          </cell>
          <cell r="G46" t="str">
            <v>---</v>
          </cell>
          <cell r="H46" t="str">
            <v>---</v>
          </cell>
          <cell r="I46" t="str">
            <v>PLW13154357</v>
          </cell>
          <cell r="J46" t="str">
            <v>PLW30150042</v>
          </cell>
          <cell r="K46" t="str">
            <v>---</v>
          </cell>
          <cell r="L46" t="str">
            <v>---</v>
          </cell>
          <cell r="M46" t="str">
            <v>---</v>
          </cell>
          <cell r="N46" t="str">
            <v>---</v>
          </cell>
          <cell r="O46" t="str">
            <v>---</v>
          </cell>
          <cell r="P46" t="str">
            <v>---</v>
          </cell>
          <cell r="Q46" t="str">
            <v>---</v>
          </cell>
          <cell r="R46" t="str">
            <v>---</v>
          </cell>
          <cell r="S46" t="str">
            <v>---</v>
          </cell>
          <cell r="T46" t="str">
            <v>---</v>
          </cell>
          <cell r="U46" t="str">
            <v>PLW29150116</v>
          </cell>
          <cell r="V46" t="str">
            <v>---</v>
          </cell>
          <cell r="W46" t="str">
            <v>---</v>
          </cell>
          <cell r="X46" t="str">
            <v>---</v>
          </cell>
          <cell r="Y46" t="str">
            <v>---</v>
          </cell>
          <cell r="Z46" t="str">
            <v>---</v>
          </cell>
        </row>
        <row r="47">
          <cell r="A47" t="str">
            <v>---</v>
          </cell>
          <cell r="B47" t="str">
            <v>---</v>
          </cell>
          <cell r="C47" t="str">
            <v>---</v>
          </cell>
          <cell r="D47" t="str">
            <v>---</v>
          </cell>
          <cell r="E47" t="str">
            <v>---</v>
          </cell>
          <cell r="F47" t="str">
            <v>---</v>
          </cell>
          <cell r="G47" t="str">
            <v>---</v>
          </cell>
          <cell r="H47" t="str">
            <v>---</v>
          </cell>
          <cell r="I47" t="str">
            <v>PLW13154358</v>
          </cell>
          <cell r="J47" t="str">
            <v>PLW30150043</v>
          </cell>
          <cell r="K47" t="str">
            <v>---</v>
          </cell>
          <cell r="L47" t="str">
            <v>---</v>
          </cell>
          <cell r="M47" t="str">
            <v>---</v>
          </cell>
          <cell r="N47" t="str">
            <v>---</v>
          </cell>
          <cell r="O47" t="str">
            <v>---</v>
          </cell>
          <cell r="P47" t="str">
            <v>---</v>
          </cell>
          <cell r="Q47" t="str">
            <v>---</v>
          </cell>
          <cell r="R47" t="str">
            <v>---</v>
          </cell>
          <cell r="S47" t="str">
            <v>---</v>
          </cell>
          <cell r="T47" t="str">
            <v>---</v>
          </cell>
          <cell r="U47" t="str">
            <v>PLW29150117</v>
          </cell>
          <cell r="V47" t="str">
            <v>---</v>
          </cell>
          <cell r="W47" t="str">
            <v>---</v>
          </cell>
          <cell r="X47" t="str">
            <v>---</v>
          </cell>
          <cell r="Y47" t="str">
            <v>---</v>
          </cell>
          <cell r="Z47" t="str">
            <v>---</v>
          </cell>
        </row>
        <row r="48">
          <cell r="A48" t="str">
            <v>---</v>
          </cell>
          <cell r="B48" t="str">
            <v>---</v>
          </cell>
          <cell r="C48" t="str">
            <v>---</v>
          </cell>
          <cell r="D48" t="str">
            <v>---</v>
          </cell>
          <cell r="E48" t="str">
            <v>---</v>
          </cell>
          <cell r="F48" t="str">
            <v>---</v>
          </cell>
          <cell r="G48" t="str">
            <v>---</v>
          </cell>
          <cell r="H48" t="str">
            <v>---</v>
          </cell>
          <cell r="I48" t="str">
            <v>PLW13154360</v>
          </cell>
          <cell r="J48" t="str">
            <v>PLW30150044</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row>
        <row r="49">
          <cell r="A49" t="str">
            <v>---</v>
          </cell>
          <cell r="B49" t="str">
            <v>---</v>
          </cell>
          <cell r="C49" t="str">
            <v>---</v>
          </cell>
          <cell r="D49" t="str">
            <v>---</v>
          </cell>
          <cell r="E49" t="str">
            <v>---</v>
          </cell>
          <cell r="F49" t="str">
            <v>---</v>
          </cell>
          <cell r="G49" t="str">
            <v>---</v>
          </cell>
          <cell r="H49" t="str">
            <v>---</v>
          </cell>
          <cell r="I49" t="str">
            <v>PLW13154362</v>
          </cell>
          <cell r="J49" t="str">
            <v>PLW30150045</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row>
        <row r="50">
          <cell r="A50" t="str">
            <v>---</v>
          </cell>
          <cell r="B50" t="str">
            <v>---</v>
          </cell>
          <cell r="C50" t="str">
            <v>---</v>
          </cell>
          <cell r="D50" t="str">
            <v>---</v>
          </cell>
          <cell r="E50" t="str">
            <v>---</v>
          </cell>
          <cell r="F50" t="str">
            <v>---</v>
          </cell>
          <cell r="G50" t="str">
            <v>---</v>
          </cell>
          <cell r="H50" t="str">
            <v>---</v>
          </cell>
          <cell r="I50" t="str">
            <v>PLW13154363</v>
          </cell>
          <cell r="J50" t="str">
            <v>PLW30150047</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cell r="Z50" t="str">
            <v>---</v>
          </cell>
        </row>
        <row r="51">
          <cell r="A51" t="str">
            <v>---</v>
          </cell>
          <cell r="B51" t="str">
            <v>---</v>
          </cell>
          <cell r="C51" t="str">
            <v>---</v>
          </cell>
          <cell r="D51" t="str">
            <v>---</v>
          </cell>
          <cell r="E51" t="str">
            <v>---</v>
          </cell>
          <cell r="F51" t="str">
            <v>---</v>
          </cell>
          <cell r="G51" t="str">
            <v>---</v>
          </cell>
          <cell r="H51" t="str">
            <v>---</v>
          </cell>
          <cell r="I51" t="str">
            <v>PLW13154364</v>
          </cell>
          <cell r="J51" t="str">
            <v>PLW30150050</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row>
        <row r="52">
          <cell r="A52" t="str">
            <v>---</v>
          </cell>
          <cell r="B52" t="str">
            <v>---</v>
          </cell>
          <cell r="C52" t="str">
            <v>---</v>
          </cell>
          <cell r="D52" t="str">
            <v>---</v>
          </cell>
          <cell r="E52" t="str">
            <v>---</v>
          </cell>
          <cell r="F52" t="str">
            <v>---</v>
          </cell>
          <cell r="G52" t="str">
            <v>---</v>
          </cell>
          <cell r="H52" t="str">
            <v>---</v>
          </cell>
          <cell r="I52" t="str">
            <v>PLW13154367</v>
          </cell>
          <cell r="J52" t="str">
            <v>PLW30150051</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row>
        <row r="53">
          <cell r="A53" t="str">
            <v>---</v>
          </cell>
          <cell r="B53" t="str">
            <v>---</v>
          </cell>
          <cell r="C53" t="str">
            <v>---</v>
          </cell>
          <cell r="D53" t="str">
            <v>---</v>
          </cell>
          <cell r="E53" t="str">
            <v>---</v>
          </cell>
          <cell r="F53" t="str">
            <v>---</v>
          </cell>
          <cell r="G53" t="str">
            <v>---</v>
          </cell>
          <cell r="H53" t="str">
            <v>---</v>
          </cell>
          <cell r="I53" t="str">
            <v>PLW13154370</v>
          </cell>
          <cell r="J53" t="str">
            <v>PLW30150052</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row>
        <row r="54">
          <cell r="A54" t="str">
            <v>---</v>
          </cell>
          <cell r="B54" t="str">
            <v>---</v>
          </cell>
          <cell r="C54" t="str">
            <v>---</v>
          </cell>
          <cell r="D54" t="str">
            <v>---</v>
          </cell>
          <cell r="E54" t="str">
            <v>---</v>
          </cell>
          <cell r="F54" t="str">
            <v>---</v>
          </cell>
          <cell r="G54" t="str">
            <v>---</v>
          </cell>
          <cell r="H54" t="str">
            <v>---</v>
          </cell>
          <cell r="I54" t="str">
            <v>PLW16154815</v>
          </cell>
          <cell r="J54" t="str">
            <v>PLW30150053</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v>
          </cell>
          <cell r="X54" t="str">
            <v>---</v>
          </cell>
          <cell r="Y54" t="str">
            <v>---</v>
          </cell>
          <cell r="Z54" t="str">
            <v>---</v>
          </cell>
        </row>
        <row r="55">
          <cell r="A55" t="str">
            <v>---</v>
          </cell>
          <cell r="B55" t="str">
            <v>---</v>
          </cell>
          <cell r="C55" t="str">
            <v>---</v>
          </cell>
          <cell r="D55" t="str">
            <v>---</v>
          </cell>
          <cell r="E55" t="str">
            <v>---</v>
          </cell>
          <cell r="F55" t="str">
            <v>---</v>
          </cell>
          <cell r="G55" t="str">
            <v>---</v>
          </cell>
          <cell r="H55" t="str">
            <v>---</v>
          </cell>
          <cell r="I55" t="str">
            <v>PLW16154819</v>
          </cell>
          <cell r="J55" t="str">
            <v>PLW30150054</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row>
        <row r="56">
          <cell r="A56" t="str">
            <v>---</v>
          </cell>
          <cell r="B56" t="str">
            <v>---</v>
          </cell>
          <cell r="C56" t="str">
            <v>---</v>
          </cell>
          <cell r="D56" t="str">
            <v>---</v>
          </cell>
          <cell r="E56" t="str">
            <v>---</v>
          </cell>
          <cell r="F56" t="str">
            <v>---</v>
          </cell>
          <cell r="G56" t="str">
            <v>---</v>
          </cell>
          <cell r="H56" t="str">
            <v>---</v>
          </cell>
          <cell r="I56" t="str">
            <v>PLW16154820</v>
          </cell>
          <cell r="J56" t="str">
            <v>PLW30150055</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row>
        <row r="57">
          <cell r="A57" t="str">
            <v>---</v>
          </cell>
          <cell r="B57" t="str">
            <v>---</v>
          </cell>
          <cell r="C57" t="str">
            <v>---</v>
          </cell>
          <cell r="D57" t="str">
            <v>---</v>
          </cell>
          <cell r="E57" t="str">
            <v>---</v>
          </cell>
          <cell r="F57" t="str">
            <v>---</v>
          </cell>
          <cell r="G57" t="str">
            <v>---</v>
          </cell>
          <cell r="H57" t="str">
            <v>---</v>
          </cell>
          <cell r="I57" t="str">
            <v>PLW16154821</v>
          </cell>
          <cell r="J57" t="str">
            <v>PLW30150056</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row>
        <row r="58">
          <cell r="A58" t="str">
            <v>---</v>
          </cell>
          <cell r="B58" t="str">
            <v>---</v>
          </cell>
          <cell r="C58" t="str">
            <v>---</v>
          </cell>
          <cell r="D58" t="str">
            <v>---</v>
          </cell>
          <cell r="E58" t="str">
            <v>---</v>
          </cell>
          <cell r="F58" t="str">
            <v>---</v>
          </cell>
          <cell r="G58" t="str">
            <v>---</v>
          </cell>
          <cell r="H58" t="str">
            <v>---</v>
          </cell>
          <cell r="I58" t="str">
            <v>PLW16154824</v>
          </cell>
          <cell r="J58" t="str">
            <v>PLW30150057</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v>
          </cell>
          <cell r="X58" t="str">
            <v>---</v>
          </cell>
          <cell r="Y58" t="str">
            <v>---</v>
          </cell>
          <cell r="Z58" t="str">
            <v>---</v>
          </cell>
        </row>
        <row r="59">
          <cell r="A59" t="str">
            <v>---</v>
          </cell>
          <cell r="B59" t="str">
            <v>---</v>
          </cell>
          <cell r="C59" t="str">
            <v>---</v>
          </cell>
          <cell r="D59" t="str">
            <v>---</v>
          </cell>
          <cell r="E59" t="str">
            <v>---</v>
          </cell>
          <cell r="F59" t="str">
            <v>---</v>
          </cell>
          <cell r="G59" t="str">
            <v>---</v>
          </cell>
          <cell r="H59" t="str">
            <v>---</v>
          </cell>
          <cell r="I59" t="str">
            <v>PLW16154829</v>
          </cell>
          <cell r="J59" t="str">
            <v>PLW30150058</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row>
        <row r="60">
          <cell r="A60" t="str">
            <v>---</v>
          </cell>
          <cell r="B60" t="str">
            <v>---</v>
          </cell>
          <cell r="C60" t="str">
            <v>---</v>
          </cell>
          <cell r="D60" t="str">
            <v>---</v>
          </cell>
          <cell r="E60" t="str">
            <v>---</v>
          </cell>
          <cell r="F60" t="str">
            <v>---</v>
          </cell>
          <cell r="G60" t="str">
            <v>---</v>
          </cell>
          <cell r="H60" t="str">
            <v>---</v>
          </cell>
          <cell r="I60" t="str">
            <v>PLW16154843</v>
          </cell>
          <cell r="J60" t="str">
            <v>PLW30150059</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row>
        <row r="61">
          <cell r="A61" t="str">
            <v>---</v>
          </cell>
          <cell r="B61" t="str">
            <v>---</v>
          </cell>
          <cell r="C61" t="str">
            <v>---</v>
          </cell>
          <cell r="D61" t="str">
            <v>---</v>
          </cell>
          <cell r="E61" t="str">
            <v>---</v>
          </cell>
          <cell r="F61" t="str">
            <v>---</v>
          </cell>
          <cell r="G61" t="str">
            <v>---</v>
          </cell>
          <cell r="H61" t="str">
            <v>---</v>
          </cell>
          <cell r="I61" t="str">
            <v>PLW16154844</v>
          </cell>
          <cell r="J61" t="str">
            <v>PLW30150060</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row>
        <row r="62">
          <cell r="A62" t="str">
            <v>---</v>
          </cell>
          <cell r="B62" t="str">
            <v>---</v>
          </cell>
          <cell r="C62" t="str">
            <v>---</v>
          </cell>
          <cell r="D62" t="str">
            <v>---</v>
          </cell>
          <cell r="E62" t="str">
            <v>---</v>
          </cell>
          <cell r="F62" t="str">
            <v>---</v>
          </cell>
          <cell r="G62" t="str">
            <v>---</v>
          </cell>
          <cell r="H62" t="str">
            <v>---</v>
          </cell>
          <cell r="I62" t="str">
            <v>PLW16154849</v>
          </cell>
          <cell r="J62" t="str">
            <v>PLW30150061</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row>
        <row r="63">
          <cell r="A63" t="str">
            <v>---</v>
          </cell>
          <cell r="B63" t="str">
            <v>---</v>
          </cell>
          <cell r="C63" t="str">
            <v>---</v>
          </cell>
          <cell r="D63" t="str">
            <v>---</v>
          </cell>
          <cell r="E63" t="str">
            <v>---</v>
          </cell>
          <cell r="F63" t="str">
            <v>---</v>
          </cell>
          <cell r="G63" t="str">
            <v>---</v>
          </cell>
          <cell r="H63" t="str">
            <v>---</v>
          </cell>
          <cell r="I63" t="str">
            <v>PLW16154850</v>
          </cell>
          <cell r="J63" t="str">
            <v>PLW30150062</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row>
        <row r="64">
          <cell r="A64" t="str">
            <v>---</v>
          </cell>
          <cell r="B64" t="str">
            <v>---</v>
          </cell>
          <cell r="C64" t="str">
            <v>---</v>
          </cell>
          <cell r="D64" t="str">
            <v>---</v>
          </cell>
          <cell r="E64" t="str">
            <v>---</v>
          </cell>
          <cell r="F64" t="str">
            <v>---</v>
          </cell>
          <cell r="G64" t="str">
            <v>---</v>
          </cell>
          <cell r="H64" t="str">
            <v>---</v>
          </cell>
          <cell r="I64" t="str">
            <v>PLW16154852</v>
          </cell>
          <cell r="J64" t="str">
            <v>PLW30150063</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row>
        <row r="65">
          <cell r="A65" t="str">
            <v>---</v>
          </cell>
          <cell r="B65" t="str">
            <v>---</v>
          </cell>
          <cell r="C65" t="str">
            <v>---</v>
          </cell>
          <cell r="D65" t="str">
            <v>---</v>
          </cell>
          <cell r="E65" t="str">
            <v>---</v>
          </cell>
          <cell r="F65" t="str">
            <v>---</v>
          </cell>
          <cell r="G65" t="str">
            <v>---</v>
          </cell>
          <cell r="H65" t="str">
            <v>---</v>
          </cell>
          <cell r="I65" t="str">
            <v>PLW16154857</v>
          </cell>
          <cell r="J65" t="str">
            <v>PLW30150065</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row>
        <row r="66">
          <cell r="A66" t="str">
            <v>---</v>
          </cell>
          <cell r="B66" t="str">
            <v>---</v>
          </cell>
          <cell r="C66" t="str">
            <v>---</v>
          </cell>
          <cell r="D66" t="str">
            <v>---</v>
          </cell>
          <cell r="E66" t="str">
            <v>---</v>
          </cell>
          <cell r="F66" t="str">
            <v>---</v>
          </cell>
          <cell r="G66" t="str">
            <v>---</v>
          </cell>
          <cell r="H66" t="str">
            <v>---</v>
          </cell>
          <cell r="I66" t="str">
            <v>PLW16154858</v>
          </cell>
          <cell r="J66" t="str">
            <v>PLW30150066</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row>
        <row r="67">
          <cell r="A67" t="str">
            <v>---</v>
          </cell>
          <cell r="B67" t="str">
            <v>---</v>
          </cell>
          <cell r="C67" t="str">
            <v>---</v>
          </cell>
          <cell r="D67" t="str">
            <v>---</v>
          </cell>
          <cell r="E67" t="str">
            <v>---</v>
          </cell>
          <cell r="F67" t="str">
            <v>---</v>
          </cell>
          <cell r="G67" t="str">
            <v>---</v>
          </cell>
          <cell r="H67" t="str">
            <v>---</v>
          </cell>
          <cell r="I67" t="str">
            <v>PLW16154861</v>
          </cell>
          <cell r="J67" t="str">
            <v>PLW30150067</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row>
        <row r="68">
          <cell r="A68" t="str">
            <v>---</v>
          </cell>
          <cell r="B68" t="str">
            <v>---</v>
          </cell>
          <cell r="C68" t="str">
            <v>---</v>
          </cell>
          <cell r="D68" t="str">
            <v>---</v>
          </cell>
          <cell r="E68" t="str">
            <v>---</v>
          </cell>
          <cell r="F68" t="str">
            <v>---</v>
          </cell>
          <cell r="G68" t="str">
            <v>---</v>
          </cell>
          <cell r="H68" t="str">
            <v>---</v>
          </cell>
          <cell r="I68" t="str">
            <v>PLW16154862</v>
          </cell>
          <cell r="J68" t="str">
            <v>PLW30150068</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row>
        <row r="69">
          <cell r="A69" t="str">
            <v>---</v>
          </cell>
          <cell r="B69" t="str">
            <v>---</v>
          </cell>
          <cell r="C69" t="str">
            <v>---</v>
          </cell>
          <cell r="D69" t="str">
            <v>---</v>
          </cell>
          <cell r="E69" t="str">
            <v>---</v>
          </cell>
          <cell r="F69" t="str">
            <v>---</v>
          </cell>
          <cell r="G69" t="str">
            <v>---</v>
          </cell>
          <cell r="H69" t="str">
            <v>---</v>
          </cell>
          <cell r="I69" t="str">
            <v>PLW16154865</v>
          </cell>
          <cell r="J69" t="str">
            <v>PLW30150069</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row>
        <row r="70">
          <cell r="A70" t="str">
            <v>---</v>
          </cell>
          <cell r="B70" t="str">
            <v>---</v>
          </cell>
          <cell r="C70" t="str">
            <v>---</v>
          </cell>
          <cell r="D70" t="str">
            <v>---</v>
          </cell>
          <cell r="E70" t="str">
            <v>---</v>
          </cell>
          <cell r="F70" t="str">
            <v>---</v>
          </cell>
          <cell r="G70" t="str">
            <v>---</v>
          </cell>
          <cell r="H70" t="str">
            <v>---</v>
          </cell>
          <cell r="I70" t="str">
            <v>PLW17155290</v>
          </cell>
          <cell r="J70" t="str">
            <v>PLW30150070</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cell r="X70" t="str">
            <v>---</v>
          </cell>
          <cell r="Y70" t="str">
            <v>---</v>
          </cell>
          <cell r="Z70" t="str">
            <v>---</v>
          </cell>
        </row>
        <row r="71">
          <cell r="A71" t="str">
            <v>---</v>
          </cell>
          <cell r="B71" t="str">
            <v>---</v>
          </cell>
          <cell r="C71" t="str">
            <v>---</v>
          </cell>
          <cell r="D71" t="str">
            <v>---</v>
          </cell>
          <cell r="E71" t="str">
            <v>---</v>
          </cell>
          <cell r="F71" t="str">
            <v>---</v>
          </cell>
          <cell r="G71" t="str">
            <v>---</v>
          </cell>
          <cell r="H71" t="str">
            <v>---</v>
          </cell>
          <cell r="I71" t="str">
            <v>PLW17155293</v>
          </cell>
          <cell r="J71" t="str">
            <v>PLW30150071</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row>
        <row r="72">
          <cell r="A72" t="str">
            <v>---</v>
          </cell>
          <cell r="B72" t="str">
            <v>---</v>
          </cell>
          <cell r="C72" t="str">
            <v>---</v>
          </cell>
          <cell r="D72" t="str">
            <v>---</v>
          </cell>
          <cell r="E72" t="str">
            <v>---</v>
          </cell>
          <cell r="F72" t="str">
            <v>---</v>
          </cell>
          <cell r="G72" t="str">
            <v>---</v>
          </cell>
          <cell r="H72" t="str">
            <v>---</v>
          </cell>
          <cell r="I72" t="str">
            <v>PLW17155294</v>
          </cell>
          <cell r="J72" t="str">
            <v>PLW30150072</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row>
        <row r="73">
          <cell r="A73" t="str">
            <v>---</v>
          </cell>
          <cell r="B73" t="str">
            <v>---</v>
          </cell>
          <cell r="C73" t="str">
            <v>---</v>
          </cell>
          <cell r="D73" t="str">
            <v>---</v>
          </cell>
          <cell r="E73" t="str">
            <v>---</v>
          </cell>
          <cell r="F73" t="str">
            <v>---</v>
          </cell>
          <cell r="G73" t="str">
            <v>---</v>
          </cell>
          <cell r="H73" t="str">
            <v>---</v>
          </cell>
          <cell r="I73" t="str">
            <v>PLW17155295</v>
          </cell>
          <cell r="J73" t="str">
            <v>PLW30150073</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row>
        <row r="74">
          <cell r="A74" t="str">
            <v>---</v>
          </cell>
          <cell r="B74" t="str">
            <v>---</v>
          </cell>
          <cell r="C74" t="str">
            <v>---</v>
          </cell>
          <cell r="D74" t="str">
            <v>---</v>
          </cell>
          <cell r="E74" t="str">
            <v>---</v>
          </cell>
          <cell r="F74" t="str">
            <v>---</v>
          </cell>
          <cell r="G74" t="str">
            <v>---</v>
          </cell>
          <cell r="H74" t="str">
            <v>---</v>
          </cell>
          <cell r="I74" t="str">
            <v>PLW17155297</v>
          </cell>
          <cell r="J74" t="str">
            <v>PLW30150074</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row>
        <row r="75">
          <cell r="A75" t="str">
            <v>---</v>
          </cell>
          <cell r="B75" t="str">
            <v>---</v>
          </cell>
          <cell r="C75" t="str">
            <v>---</v>
          </cell>
          <cell r="D75" t="str">
            <v>---</v>
          </cell>
          <cell r="E75" t="str">
            <v>---</v>
          </cell>
          <cell r="F75" t="str">
            <v>---</v>
          </cell>
          <cell r="G75" t="str">
            <v>---</v>
          </cell>
          <cell r="H75" t="str">
            <v>---</v>
          </cell>
          <cell r="I75" t="str">
            <v>PLW17155299</v>
          </cell>
          <cell r="J75" t="str">
            <v>PLW30150075</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row>
        <row r="76">
          <cell r="A76" t="str">
            <v>---</v>
          </cell>
          <cell r="B76" t="str">
            <v>---</v>
          </cell>
          <cell r="C76" t="str">
            <v>---</v>
          </cell>
          <cell r="D76" t="str">
            <v>---</v>
          </cell>
          <cell r="E76" t="str">
            <v>---</v>
          </cell>
          <cell r="F76" t="str">
            <v>---</v>
          </cell>
          <cell r="G76" t="str">
            <v>---</v>
          </cell>
          <cell r="H76" t="str">
            <v>---</v>
          </cell>
          <cell r="I76" t="str">
            <v>PLW17155300</v>
          </cell>
          <cell r="J76" t="str">
            <v>PLW30150076</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row>
        <row r="77">
          <cell r="A77" t="str">
            <v>---</v>
          </cell>
          <cell r="B77" t="str">
            <v>---</v>
          </cell>
          <cell r="C77" t="str">
            <v>---</v>
          </cell>
          <cell r="D77" t="str">
            <v>---</v>
          </cell>
          <cell r="E77" t="str">
            <v>---</v>
          </cell>
          <cell r="F77" t="str">
            <v>---</v>
          </cell>
          <cell r="G77" t="str">
            <v>---</v>
          </cell>
          <cell r="H77" t="str">
            <v>---</v>
          </cell>
          <cell r="I77" t="str">
            <v>PLW17155301</v>
          </cell>
          <cell r="J77" t="str">
            <v>PLW30150077</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row>
        <row r="78">
          <cell r="A78" t="str">
            <v>---</v>
          </cell>
          <cell r="B78" t="str">
            <v>---</v>
          </cell>
          <cell r="C78" t="str">
            <v>---</v>
          </cell>
          <cell r="D78" t="str">
            <v>---</v>
          </cell>
          <cell r="E78" t="str">
            <v>---</v>
          </cell>
          <cell r="F78" t="str">
            <v>---</v>
          </cell>
          <cell r="G78" t="str">
            <v>---</v>
          </cell>
          <cell r="H78" t="str">
            <v>---</v>
          </cell>
          <cell r="I78" t="str">
            <v>PLW17155302</v>
          </cell>
          <cell r="J78" t="str">
            <v>PLW30150078</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row>
        <row r="79">
          <cell r="A79" t="str">
            <v>---</v>
          </cell>
          <cell r="B79" t="str">
            <v>---</v>
          </cell>
          <cell r="C79" t="str">
            <v>---</v>
          </cell>
          <cell r="D79" t="str">
            <v>---</v>
          </cell>
          <cell r="E79" t="str">
            <v>---</v>
          </cell>
          <cell r="F79" t="str">
            <v>---</v>
          </cell>
          <cell r="G79" t="str">
            <v>---</v>
          </cell>
          <cell r="H79" t="str">
            <v>---</v>
          </cell>
          <cell r="I79" t="str">
            <v>PLW17155304</v>
          </cell>
          <cell r="J79" t="str">
            <v>PLW30150079</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row>
        <row r="80">
          <cell r="A80" t="str">
            <v>---</v>
          </cell>
          <cell r="B80" t="str">
            <v>---</v>
          </cell>
          <cell r="C80" t="str">
            <v>---</v>
          </cell>
          <cell r="D80" t="str">
            <v>---</v>
          </cell>
          <cell r="E80" t="str">
            <v>---</v>
          </cell>
          <cell r="F80" t="str">
            <v>---</v>
          </cell>
          <cell r="G80" t="str">
            <v>---</v>
          </cell>
          <cell r="H80" t="str">
            <v>---</v>
          </cell>
          <cell r="I80" t="str">
            <v>PLW17155305</v>
          </cell>
          <cell r="J80" t="str">
            <v>PLW30150080</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row>
        <row r="81">
          <cell r="A81" t="str">
            <v>---</v>
          </cell>
          <cell r="B81" t="str">
            <v>---</v>
          </cell>
          <cell r="C81" t="str">
            <v>---</v>
          </cell>
          <cell r="D81" t="str">
            <v>---</v>
          </cell>
          <cell r="E81" t="str">
            <v>---</v>
          </cell>
          <cell r="F81" t="str">
            <v>---</v>
          </cell>
          <cell r="G81" t="str">
            <v>---</v>
          </cell>
          <cell r="H81" t="str">
            <v>---</v>
          </cell>
          <cell r="I81" t="str">
            <v>PLW17155306</v>
          </cell>
          <cell r="J81" t="str">
            <v>PLW30150081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row>
        <row r="82">
          <cell r="A82" t="str">
            <v>---</v>
          </cell>
          <cell r="B82" t="str">
            <v>---</v>
          </cell>
          <cell r="C82" t="str">
            <v>---</v>
          </cell>
          <cell r="D82" t="str">
            <v>---</v>
          </cell>
          <cell r="E82" t="str">
            <v>---</v>
          </cell>
          <cell r="F82" t="str">
            <v>---</v>
          </cell>
          <cell r="G82" t="str">
            <v>---</v>
          </cell>
          <cell r="H82" t="str">
            <v>---</v>
          </cell>
          <cell r="I82" t="str">
            <v>PLW17155308</v>
          </cell>
          <cell r="J82" t="str">
            <v>PLW30150082</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row>
        <row r="83">
          <cell r="A83" t="str">
            <v>---</v>
          </cell>
          <cell r="B83" t="str">
            <v>---</v>
          </cell>
          <cell r="C83" t="str">
            <v>---</v>
          </cell>
          <cell r="D83" t="str">
            <v>---</v>
          </cell>
          <cell r="E83" t="str">
            <v>---</v>
          </cell>
          <cell r="F83" t="str">
            <v>---</v>
          </cell>
          <cell r="G83" t="str">
            <v>---</v>
          </cell>
          <cell r="H83" t="str">
            <v>---</v>
          </cell>
          <cell r="I83" t="str">
            <v>PLW17155311</v>
          </cell>
          <cell r="J83" t="str">
            <v>PLW30150083</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row>
        <row r="84">
          <cell r="A84" t="str">
            <v>---</v>
          </cell>
          <cell r="B84" t="str">
            <v>---</v>
          </cell>
          <cell r="C84" t="str">
            <v>---</v>
          </cell>
          <cell r="D84" t="str">
            <v>---</v>
          </cell>
          <cell r="E84" t="str">
            <v>---</v>
          </cell>
          <cell r="F84" t="str">
            <v>---</v>
          </cell>
          <cell r="G84" t="str">
            <v>---</v>
          </cell>
          <cell r="H84" t="str">
            <v>---</v>
          </cell>
          <cell r="I84" t="str">
            <v>PLW17155314</v>
          </cell>
          <cell r="J84" t="str">
            <v>PLW30150084</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row>
        <row r="85">
          <cell r="A85" t="str">
            <v>---</v>
          </cell>
          <cell r="B85" t="str">
            <v>---</v>
          </cell>
          <cell r="C85" t="str">
            <v>---</v>
          </cell>
          <cell r="D85" t="str">
            <v>---</v>
          </cell>
          <cell r="E85" t="str">
            <v>---</v>
          </cell>
          <cell r="F85" t="str">
            <v>---</v>
          </cell>
          <cell r="G85" t="str">
            <v>---</v>
          </cell>
          <cell r="H85" t="str">
            <v>---</v>
          </cell>
          <cell r="I85" t="str">
            <v>PLW17155315</v>
          </cell>
          <cell r="J85" t="str">
            <v>PLW30150085</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row>
        <row r="86">
          <cell r="A86" t="str">
            <v>---</v>
          </cell>
          <cell r="B86" t="str">
            <v>---</v>
          </cell>
          <cell r="C86" t="str">
            <v>---</v>
          </cell>
          <cell r="D86" t="str">
            <v>---</v>
          </cell>
          <cell r="E86" t="str">
            <v>---</v>
          </cell>
          <cell r="F86" t="str">
            <v>---</v>
          </cell>
          <cell r="G86" t="str">
            <v>---</v>
          </cell>
          <cell r="H86" t="str">
            <v>---</v>
          </cell>
          <cell r="I86" t="str">
            <v>PLW17155317</v>
          </cell>
          <cell r="J86" t="str">
            <v>PLW30150086</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cell r="Z86" t="str">
            <v>---</v>
          </cell>
        </row>
        <row r="87">
          <cell r="A87" t="str">
            <v>---</v>
          </cell>
          <cell r="B87" t="str">
            <v>---</v>
          </cell>
          <cell r="C87" t="str">
            <v>---</v>
          </cell>
          <cell r="D87" t="str">
            <v>---</v>
          </cell>
          <cell r="E87" t="str">
            <v>---</v>
          </cell>
          <cell r="F87" t="str">
            <v>---</v>
          </cell>
          <cell r="G87" t="str">
            <v>---</v>
          </cell>
          <cell r="H87" t="str">
            <v>---</v>
          </cell>
          <cell r="I87" t="str">
            <v>PLW17155318</v>
          </cell>
          <cell r="J87" t="str">
            <v>PLW30150087</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row>
        <row r="88">
          <cell r="A88" t="str">
            <v>---</v>
          </cell>
          <cell r="B88" t="str">
            <v>---</v>
          </cell>
          <cell r="C88" t="str">
            <v>---</v>
          </cell>
          <cell r="D88" t="str">
            <v>---</v>
          </cell>
          <cell r="E88" t="str">
            <v>---</v>
          </cell>
          <cell r="F88" t="str">
            <v>---</v>
          </cell>
          <cell r="G88" t="str">
            <v>---</v>
          </cell>
          <cell r="H88" t="str">
            <v>---</v>
          </cell>
          <cell r="I88" t="str">
            <v>PLW17155320</v>
          </cell>
          <cell r="J88" t="str">
            <v>PLW30150088</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row>
        <row r="89">
          <cell r="A89" t="str">
            <v>---</v>
          </cell>
          <cell r="B89" t="str">
            <v>---</v>
          </cell>
          <cell r="C89" t="str">
            <v>---</v>
          </cell>
          <cell r="D89" t="str">
            <v>---</v>
          </cell>
          <cell r="E89" t="str">
            <v>---</v>
          </cell>
          <cell r="F89" t="str">
            <v>---</v>
          </cell>
          <cell r="G89" t="str">
            <v>---</v>
          </cell>
          <cell r="H89" t="str">
            <v>---</v>
          </cell>
          <cell r="I89" t="str">
            <v>PLW17155321</v>
          </cell>
          <cell r="J89" t="str">
            <v>PLW30150089</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row>
        <row r="90">
          <cell r="A90" t="str">
            <v>---</v>
          </cell>
          <cell r="B90" t="str">
            <v>---</v>
          </cell>
          <cell r="C90" t="str">
            <v>---</v>
          </cell>
          <cell r="D90" t="str">
            <v>---</v>
          </cell>
          <cell r="E90" t="str">
            <v>---</v>
          </cell>
          <cell r="F90" t="str">
            <v>---</v>
          </cell>
          <cell r="G90" t="str">
            <v>---</v>
          </cell>
          <cell r="H90" t="str">
            <v>---</v>
          </cell>
          <cell r="I90" t="str">
            <v>PLW20155710</v>
          </cell>
          <cell r="J90" t="str">
            <v>PLW30150090</v>
          </cell>
          <cell r="K90" t="str">
            <v>---</v>
          </cell>
          <cell r="L90" t="str">
            <v>---</v>
          </cell>
          <cell r="M90" t="str">
            <v>---</v>
          </cell>
          <cell r="N90" t="str">
            <v>---</v>
          </cell>
          <cell r="O90" t="str">
            <v>---</v>
          </cell>
          <cell r="P90" t="str">
            <v>---</v>
          </cell>
          <cell r="Q90" t="str">
            <v>---</v>
          </cell>
          <cell r="R90" t="str">
            <v>---</v>
          </cell>
          <cell r="S90" t="str">
            <v>---</v>
          </cell>
          <cell r="T90" t="str">
            <v>---</v>
          </cell>
          <cell r="U90" t="str">
            <v>---</v>
          </cell>
          <cell r="V90" t="str">
            <v>---</v>
          </cell>
          <cell r="W90" t="str">
            <v>---</v>
          </cell>
          <cell r="X90" t="str">
            <v>---</v>
          </cell>
          <cell r="Y90" t="str">
            <v>---</v>
          </cell>
          <cell r="Z90" t="str">
            <v>---</v>
          </cell>
        </row>
        <row r="91">
          <cell r="A91" t="str">
            <v>---</v>
          </cell>
          <cell r="B91" t="str">
            <v>---</v>
          </cell>
          <cell r="C91" t="str">
            <v>---</v>
          </cell>
          <cell r="D91" t="str">
            <v>---</v>
          </cell>
          <cell r="E91" t="str">
            <v>---</v>
          </cell>
          <cell r="F91" t="str">
            <v>---</v>
          </cell>
          <cell r="G91" t="str">
            <v>---</v>
          </cell>
          <cell r="H91" t="str">
            <v>---</v>
          </cell>
          <cell r="I91" t="str">
            <v>PLW20155711</v>
          </cell>
          <cell r="J91" t="str">
            <v>PLW30150091</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row>
        <row r="92">
          <cell r="A92" t="str">
            <v>---</v>
          </cell>
          <cell r="B92" t="str">
            <v>---</v>
          </cell>
          <cell r="C92" t="str">
            <v>---</v>
          </cell>
          <cell r="D92" t="str">
            <v>---</v>
          </cell>
          <cell r="E92" t="str">
            <v>---</v>
          </cell>
          <cell r="F92" t="str">
            <v>---</v>
          </cell>
          <cell r="G92" t="str">
            <v>---</v>
          </cell>
          <cell r="H92" t="str">
            <v>---</v>
          </cell>
          <cell r="I92" t="str">
            <v>PLW20155716</v>
          </cell>
          <cell r="J92" t="str">
            <v>PLW30150092</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row>
        <row r="93">
          <cell r="A93" t="str">
            <v>---</v>
          </cell>
          <cell r="B93" t="str">
            <v>---</v>
          </cell>
          <cell r="C93" t="str">
            <v>---</v>
          </cell>
          <cell r="D93" t="str">
            <v>---</v>
          </cell>
          <cell r="E93" t="str">
            <v>---</v>
          </cell>
          <cell r="F93" t="str">
            <v>---</v>
          </cell>
          <cell r="G93" t="str">
            <v>---</v>
          </cell>
          <cell r="H93" t="str">
            <v>---</v>
          </cell>
          <cell r="I93" t="str">
            <v>PLW20155721</v>
          </cell>
          <cell r="J93" t="str">
            <v>PLW30150093</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row>
        <row r="94">
          <cell r="A94" t="str">
            <v>---</v>
          </cell>
          <cell r="B94" t="str">
            <v>---</v>
          </cell>
          <cell r="C94" t="str">
            <v>---</v>
          </cell>
          <cell r="D94" t="str">
            <v>---</v>
          </cell>
          <cell r="E94" t="str">
            <v>---</v>
          </cell>
          <cell r="F94" t="str">
            <v>---</v>
          </cell>
          <cell r="G94" t="str">
            <v>---</v>
          </cell>
          <cell r="H94" t="str">
            <v>---</v>
          </cell>
          <cell r="I94" t="str">
            <v>PLW26150161</v>
          </cell>
          <cell r="J94" t="str">
            <v>PLW30150094</v>
          </cell>
          <cell r="K94" t="str">
            <v>---</v>
          </cell>
          <cell r="L94" t="str">
            <v>---</v>
          </cell>
          <cell r="M94" t="str">
            <v>---</v>
          </cell>
          <cell r="N94" t="str">
            <v>---</v>
          </cell>
          <cell r="O94" t="str">
            <v>---</v>
          </cell>
          <cell r="P94" t="str">
            <v>---</v>
          </cell>
          <cell r="Q94" t="str">
            <v>---</v>
          </cell>
          <cell r="R94" t="str">
            <v>---</v>
          </cell>
          <cell r="S94" t="str">
            <v>---</v>
          </cell>
          <cell r="T94" t="str">
            <v>---</v>
          </cell>
          <cell r="U94" t="str">
            <v>---</v>
          </cell>
          <cell r="V94" t="str">
            <v>---</v>
          </cell>
          <cell r="W94" t="str">
            <v>---</v>
          </cell>
          <cell r="X94" t="str">
            <v>---</v>
          </cell>
          <cell r="Y94" t="str">
            <v>---</v>
          </cell>
          <cell r="Z94" t="str">
            <v>---</v>
          </cell>
        </row>
        <row r="95">
          <cell r="A95" t="str">
            <v>---</v>
          </cell>
          <cell r="B95" t="str">
            <v>---</v>
          </cell>
          <cell r="C95" t="str">
            <v>---</v>
          </cell>
          <cell r="D95" t="str">
            <v>---</v>
          </cell>
          <cell r="E95" t="str">
            <v>---</v>
          </cell>
          <cell r="F95" t="str">
            <v>---</v>
          </cell>
          <cell r="G95" t="str">
            <v>---</v>
          </cell>
          <cell r="H95" t="str">
            <v>---</v>
          </cell>
          <cell r="I95" t="str">
            <v>PLW26150166</v>
          </cell>
          <cell r="J95" t="str">
            <v>PLW30150095</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row>
        <row r="96">
          <cell r="A96" t="str">
            <v>---</v>
          </cell>
          <cell r="B96" t="str">
            <v>---</v>
          </cell>
          <cell r="C96" t="str">
            <v>---</v>
          </cell>
          <cell r="D96" t="str">
            <v>---</v>
          </cell>
          <cell r="E96" t="str">
            <v>---</v>
          </cell>
          <cell r="F96" t="str">
            <v>---</v>
          </cell>
          <cell r="G96" t="str">
            <v>---</v>
          </cell>
          <cell r="H96" t="str">
            <v>---</v>
          </cell>
          <cell r="I96" t="str">
            <v>PLW26150169</v>
          </cell>
          <cell r="J96" t="str">
            <v>PLW30150096</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row>
        <row r="97">
          <cell r="A97" t="str">
            <v>---</v>
          </cell>
          <cell r="B97" t="str">
            <v>---</v>
          </cell>
          <cell r="C97" t="str">
            <v>---</v>
          </cell>
          <cell r="D97" t="str">
            <v>---</v>
          </cell>
          <cell r="E97" t="str">
            <v>---</v>
          </cell>
          <cell r="F97" t="str">
            <v>---</v>
          </cell>
          <cell r="G97" t="str">
            <v>---</v>
          </cell>
          <cell r="H97" t="str">
            <v>---</v>
          </cell>
          <cell r="I97" t="str">
            <v>PLW26150170</v>
          </cell>
          <cell r="J97" t="str">
            <v>PLW30150097</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row>
        <row r="98">
          <cell r="A98" t="str">
            <v>---</v>
          </cell>
          <cell r="B98" t="str">
            <v>---</v>
          </cell>
          <cell r="C98" t="str">
            <v>---</v>
          </cell>
          <cell r="D98" t="str">
            <v>---</v>
          </cell>
          <cell r="E98" t="str">
            <v>---</v>
          </cell>
          <cell r="F98" t="str">
            <v>---</v>
          </cell>
          <cell r="G98" t="str">
            <v>---</v>
          </cell>
          <cell r="H98" t="str">
            <v>---</v>
          </cell>
          <cell r="I98" t="str">
            <v>PLW26150173</v>
          </cell>
          <cell r="J98" t="str">
            <v>PLW30150098</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cell r="Z98" t="str">
            <v>---</v>
          </cell>
        </row>
        <row r="99">
          <cell r="A99" t="str">
            <v>---</v>
          </cell>
          <cell r="B99" t="str">
            <v>---</v>
          </cell>
          <cell r="C99" t="str">
            <v>---</v>
          </cell>
          <cell r="D99" t="str">
            <v>---</v>
          </cell>
          <cell r="E99" t="str">
            <v>---</v>
          </cell>
          <cell r="F99" t="str">
            <v>---</v>
          </cell>
          <cell r="G99" t="str">
            <v>---</v>
          </cell>
          <cell r="H99" t="str">
            <v>---</v>
          </cell>
          <cell r="I99" t="str">
            <v>PLW26150174</v>
          </cell>
          <cell r="J99" t="str">
            <v>PLW30150099</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row>
        <row r="100">
          <cell r="A100" t="str">
            <v>---</v>
          </cell>
          <cell r="B100" t="str">
            <v>---</v>
          </cell>
          <cell r="C100" t="str">
            <v>---</v>
          </cell>
          <cell r="D100" t="str">
            <v>---</v>
          </cell>
          <cell r="E100" t="str">
            <v>---</v>
          </cell>
          <cell r="F100" t="str">
            <v>---</v>
          </cell>
          <cell r="G100" t="str">
            <v>---</v>
          </cell>
          <cell r="H100" t="str">
            <v>---</v>
          </cell>
          <cell r="I100" t="str">
            <v>PLW26150179</v>
          </cell>
          <cell r="J100" t="str">
            <v>PLW30150100</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row>
        <row r="101">
          <cell r="A101" t="str">
            <v>---</v>
          </cell>
          <cell r="B101" t="str">
            <v>---</v>
          </cell>
          <cell r="C101" t="str">
            <v>---</v>
          </cell>
          <cell r="D101" t="str">
            <v>---</v>
          </cell>
          <cell r="E101" t="str">
            <v>---</v>
          </cell>
          <cell r="F101" t="str">
            <v>---</v>
          </cell>
          <cell r="G101" t="str">
            <v>---</v>
          </cell>
          <cell r="H101" t="str">
            <v>---</v>
          </cell>
          <cell r="I101" t="str">
            <v>PLW26150180</v>
          </cell>
          <cell r="J101" t="str">
            <v>PLW30150101</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row>
        <row r="102">
          <cell r="A102" t="str">
            <v>---</v>
          </cell>
          <cell r="B102" t="str">
            <v>---</v>
          </cell>
          <cell r="C102" t="str">
            <v>---</v>
          </cell>
          <cell r="D102" t="str">
            <v>---</v>
          </cell>
          <cell r="E102" t="str">
            <v>---</v>
          </cell>
          <cell r="F102" t="str">
            <v>---</v>
          </cell>
          <cell r="G102" t="str">
            <v>---</v>
          </cell>
          <cell r="H102" t="str">
            <v>---</v>
          </cell>
          <cell r="I102" t="str">
            <v>PLW26150182</v>
          </cell>
          <cell r="J102" t="str">
            <v>PLW30150102</v>
          </cell>
          <cell r="K102" t="str">
            <v>---</v>
          </cell>
          <cell r="L102" t="str">
            <v>---</v>
          </cell>
          <cell r="M102" t="str">
            <v>---</v>
          </cell>
          <cell r="N102" t="str">
            <v>---</v>
          </cell>
          <cell r="O102" t="str">
            <v>---</v>
          </cell>
          <cell r="P102" t="str">
            <v>---</v>
          </cell>
          <cell r="Q102" t="str">
            <v>---</v>
          </cell>
          <cell r="R102" t="str">
            <v>---</v>
          </cell>
          <cell r="S102" t="str">
            <v>---</v>
          </cell>
          <cell r="T102" t="str">
            <v>---</v>
          </cell>
          <cell r="U102" t="str">
            <v>---</v>
          </cell>
          <cell r="V102" t="str">
            <v>---</v>
          </cell>
          <cell r="W102" t="str">
            <v>---</v>
          </cell>
          <cell r="X102" t="str">
            <v>---</v>
          </cell>
          <cell r="Y102" t="str">
            <v>---</v>
          </cell>
          <cell r="Z102" t="str">
            <v>---</v>
          </cell>
        </row>
        <row r="103">
          <cell r="A103" t="str">
            <v>---</v>
          </cell>
          <cell r="B103" t="str">
            <v>---</v>
          </cell>
          <cell r="C103" t="str">
            <v>---</v>
          </cell>
          <cell r="D103" t="str">
            <v>---</v>
          </cell>
          <cell r="E103" t="str">
            <v>---</v>
          </cell>
          <cell r="F103" t="str">
            <v>---</v>
          </cell>
          <cell r="G103" t="str">
            <v>---</v>
          </cell>
          <cell r="H103" t="str">
            <v>---</v>
          </cell>
          <cell r="I103" t="str">
            <v>PLW26150183</v>
          </cell>
          <cell r="J103" t="str">
            <v>PLW30150103</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row>
        <row r="104">
          <cell r="A104" t="str">
            <v>---</v>
          </cell>
          <cell r="B104" t="str">
            <v>---</v>
          </cell>
          <cell r="C104" t="str">
            <v>---</v>
          </cell>
          <cell r="D104" t="str">
            <v>---</v>
          </cell>
          <cell r="E104" t="str">
            <v>---</v>
          </cell>
          <cell r="F104" t="str">
            <v>---</v>
          </cell>
          <cell r="G104" t="str">
            <v>---</v>
          </cell>
          <cell r="H104" t="str">
            <v>---</v>
          </cell>
          <cell r="I104" t="str">
            <v>PLW26150184</v>
          </cell>
          <cell r="J104" t="str">
            <v>PLW30150104</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row>
        <row r="105">
          <cell r="A105" t="str">
            <v>---</v>
          </cell>
          <cell r="B105" t="str">
            <v>---</v>
          </cell>
          <cell r="C105" t="str">
            <v>---</v>
          </cell>
          <cell r="D105" t="str">
            <v>---</v>
          </cell>
          <cell r="E105" t="str">
            <v>---</v>
          </cell>
          <cell r="F105" t="str">
            <v>---</v>
          </cell>
          <cell r="G105" t="str">
            <v>---</v>
          </cell>
          <cell r="H105" t="str">
            <v>---</v>
          </cell>
          <cell r="I105" t="str">
            <v>PLW26150187</v>
          </cell>
          <cell r="J105" t="str">
            <v>PLW19155616</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row>
        <row r="106">
          <cell r="A106" t="str">
            <v>---</v>
          </cell>
          <cell r="B106" t="str">
            <v>---</v>
          </cell>
          <cell r="C106" t="str">
            <v>---</v>
          </cell>
          <cell r="D106" t="str">
            <v>---</v>
          </cell>
          <cell r="E106" t="str">
            <v>---</v>
          </cell>
          <cell r="F106" t="str">
            <v>---</v>
          </cell>
          <cell r="G106" t="str">
            <v>---</v>
          </cell>
          <cell r="H106" t="str">
            <v>---</v>
          </cell>
          <cell r="I106" t="str">
            <v>PLW26150189</v>
          </cell>
          <cell r="J106" t="str">
            <v>PLW20155788</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row>
        <row r="107">
          <cell r="A107" t="str">
            <v>---</v>
          </cell>
          <cell r="B107" t="str">
            <v>---</v>
          </cell>
          <cell r="C107" t="str">
            <v>---</v>
          </cell>
          <cell r="D107" t="str">
            <v>---</v>
          </cell>
          <cell r="E107" t="str">
            <v>---</v>
          </cell>
          <cell r="F107" t="str">
            <v>---</v>
          </cell>
          <cell r="G107" t="str">
            <v>---</v>
          </cell>
          <cell r="H107" t="str">
            <v>---</v>
          </cell>
          <cell r="I107" t="str">
            <v>PLW26150191</v>
          </cell>
          <cell r="J107" t="str">
            <v>PLW21155956</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row>
        <row r="108">
          <cell r="A108" t="str">
            <v>---</v>
          </cell>
          <cell r="B108" t="str">
            <v>---</v>
          </cell>
          <cell r="C108" t="str">
            <v>---</v>
          </cell>
          <cell r="D108" t="str">
            <v>---</v>
          </cell>
          <cell r="E108" t="str">
            <v>---</v>
          </cell>
          <cell r="F108" t="str">
            <v>---</v>
          </cell>
          <cell r="G108" t="str">
            <v>---</v>
          </cell>
          <cell r="H108" t="str">
            <v>---</v>
          </cell>
          <cell r="I108" t="str">
            <v>PLW26150192</v>
          </cell>
          <cell r="J108" t="str">
            <v>PLW21155971</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row>
        <row r="109">
          <cell r="A109" t="str">
            <v>---</v>
          </cell>
          <cell r="B109" t="str">
            <v>---</v>
          </cell>
          <cell r="C109" t="str">
            <v>---</v>
          </cell>
          <cell r="D109" t="str">
            <v>---</v>
          </cell>
          <cell r="E109" t="str">
            <v>---</v>
          </cell>
          <cell r="F109" t="str">
            <v>---</v>
          </cell>
          <cell r="G109" t="str">
            <v>---</v>
          </cell>
          <cell r="H109" t="str">
            <v>---</v>
          </cell>
          <cell r="I109" t="str">
            <v>PLW26150198</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row>
        <row r="110">
          <cell r="A110" t="str">
            <v>---</v>
          </cell>
          <cell r="B110" t="str">
            <v>---</v>
          </cell>
          <cell r="C110" t="str">
            <v>---</v>
          </cell>
          <cell r="D110" t="str">
            <v>---</v>
          </cell>
          <cell r="E110" t="str">
            <v>---</v>
          </cell>
          <cell r="F110" t="str">
            <v>---</v>
          </cell>
          <cell r="G110" t="str">
            <v>---</v>
          </cell>
          <cell r="H110" t="str">
            <v>---</v>
          </cell>
          <cell r="I110" t="str">
            <v>PLW26150201</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cell r="Z110" t="str">
            <v>---</v>
          </cell>
        </row>
        <row r="111">
          <cell r="A111" t="str">
            <v>---</v>
          </cell>
          <cell r="B111" t="str">
            <v>---</v>
          </cell>
          <cell r="C111" t="str">
            <v>---</v>
          </cell>
          <cell r="D111" t="str">
            <v>---</v>
          </cell>
          <cell r="E111" t="str">
            <v>---</v>
          </cell>
          <cell r="F111" t="str">
            <v>---</v>
          </cell>
          <cell r="G111" t="str">
            <v>---</v>
          </cell>
          <cell r="H111" t="str">
            <v>---</v>
          </cell>
          <cell r="I111" t="str">
            <v>PLW26150202</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row>
        <row r="112">
          <cell r="A112" t="str">
            <v>---</v>
          </cell>
          <cell r="B112" t="str">
            <v>---</v>
          </cell>
          <cell r="C112" t="str">
            <v>---</v>
          </cell>
          <cell r="D112" t="str">
            <v>---</v>
          </cell>
          <cell r="E112" t="str">
            <v>---</v>
          </cell>
          <cell r="F112" t="str">
            <v>---</v>
          </cell>
          <cell r="G112" t="str">
            <v>---</v>
          </cell>
          <cell r="H112" t="str">
            <v>---</v>
          </cell>
          <cell r="I112" t="str">
            <v>PLW26150204</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row>
        <row r="113">
          <cell r="A113" t="str">
            <v>---</v>
          </cell>
          <cell r="B113" t="str">
            <v>---</v>
          </cell>
          <cell r="C113" t="str">
            <v>---</v>
          </cell>
          <cell r="D113" t="str">
            <v>---</v>
          </cell>
          <cell r="E113" t="str">
            <v>---</v>
          </cell>
          <cell r="F113" t="str">
            <v>---</v>
          </cell>
          <cell r="G113" t="str">
            <v>---</v>
          </cell>
          <cell r="H113" t="str">
            <v>---</v>
          </cell>
          <cell r="I113" t="str">
            <v>PLW26150205</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row>
        <row r="114">
          <cell r="A114" t="str">
            <v>---</v>
          </cell>
          <cell r="B114" t="str">
            <v>---</v>
          </cell>
          <cell r="C114" t="str">
            <v>---</v>
          </cell>
          <cell r="D114" t="str">
            <v>---</v>
          </cell>
          <cell r="E114" t="str">
            <v>---</v>
          </cell>
          <cell r="F114" t="str">
            <v>---</v>
          </cell>
          <cell r="G114" t="str">
            <v>---</v>
          </cell>
          <cell r="H114" t="str">
            <v>---</v>
          </cell>
          <cell r="I114" t="str">
            <v>PLW26150207</v>
          </cell>
          <cell r="J114" t="str">
            <v>---</v>
          </cell>
          <cell r="K114" t="str">
            <v>---</v>
          </cell>
          <cell r="L114" t="str">
            <v>---</v>
          </cell>
          <cell r="M114" t="str">
            <v>---</v>
          </cell>
          <cell r="N114" t="str">
            <v>---</v>
          </cell>
          <cell r="O114" t="str">
            <v>---</v>
          </cell>
          <cell r="P114" t="str">
            <v>---</v>
          </cell>
          <cell r="Q114" t="str">
            <v>---</v>
          </cell>
          <cell r="R114" t="str">
            <v>---</v>
          </cell>
          <cell r="S114" t="str">
            <v>---</v>
          </cell>
          <cell r="T114" t="str">
            <v>---</v>
          </cell>
          <cell r="U114" t="str">
            <v>---</v>
          </cell>
          <cell r="V114" t="str">
            <v>---</v>
          </cell>
          <cell r="W114" t="str">
            <v>---</v>
          </cell>
          <cell r="X114" t="str">
            <v>---</v>
          </cell>
          <cell r="Y114" t="str">
            <v>---</v>
          </cell>
          <cell r="Z114" t="str">
            <v>---</v>
          </cell>
        </row>
        <row r="115">
          <cell r="A115" t="str">
            <v>---</v>
          </cell>
          <cell r="B115" t="str">
            <v>---</v>
          </cell>
          <cell r="C115" t="str">
            <v>---</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row>
        <row r="117">
          <cell r="A117" t="str">
            <v>---</v>
          </cell>
          <cell r="B117" t="str">
            <v>---</v>
          </cell>
          <cell r="C117" t="str">
            <v>---</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row>
        <row r="118">
          <cell r="A118" t="str">
            <v>---</v>
          </cell>
          <cell r="B118" t="str">
            <v>---</v>
          </cell>
          <cell r="C118" t="str">
            <v>---</v>
          </cell>
          <cell r="D118" t="str">
            <v>---</v>
          </cell>
          <cell r="E118" t="str">
            <v>---</v>
          </cell>
          <cell r="F118" t="str">
            <v>---</v>
          </cell>
          <cell r="G118" t="str">
            <v>---</v>
          </cell>
          <cell r="H118" t="str">
            <v>---</v>
          </cell>
          <cell r="I118" t="str">
            <v>---</v>
          </cell>
          <cell r="J118" t="str">
            <v>---</v>
          </cell>
          <cell r="K118" t="str">
            <v>---</v>
          </cell>
          <cell r="L118" t="str">
            <v>---</v>
          </cell>
          <cell r="M118" t="str">
            <v>---</v>
          </cell>
          <cell r="N118" t="str">
            <v>---</v>
          </cell>
          <cell r="O118" t="str">
            <v>---</v>
          </cell>
          <cell r="P118" t="str">
            <v>---</v>
          </cell>
          <cell r="Q118" t="str">
            <v>---</v>
          </cell>
          <cell r="R118" t="str">
            <v>---</v>
          </cell>
          <cell r="S118" t="str">
            <v>---</v>
          </cell>
          <cell r="T118" t="str">
            <v>---</v>
          </cell>
          <cell r="U118" t="str">
            <v>---</v>
          </cell>
          <cell r="V118" t="str">
            <v>---</v>
          </cell>
          <cell r="W118" t="str">
            <v>---</v>
          </cell>
          <cell r="X118" t="str">
            <v>---</v>
          </cell>
          <cell r="Y118" t="str">
            <v>---</v>
          </cell>
          <cell r="Z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row>
        <row r="120">
          <cell r="A120" t="str">
            <v>---</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row>
        <row r="121">
          <cell r="A121" t="str">
            <v>---</v>
          </cell>
          <cell r="B121" t="str">
            <v>---</v>
          </cell>
          <cell r="C121" t="str">
            <v>---</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cell r="Z122" t="str">
            <v>---</v>
          </cell>
        </row>
        <row r="123">
          <cell r="A123" t="str">
            <v>---</v>
          </cell>
          <cell r="B123" t="str">
            <v>---</v>
          </cell>
          <cell r="C123" t="str">
            <v>---</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row>
        <row r="124">
          <cell r="A124" t="str">
            <v>---</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row>
        <row r="126">
          <cell r="A126" t="str">
            <v>---</v>
          </cell>
          <cell r="B126" t="str">
            <v>---</v>
          </cell>
          <cell r="C126" t="str">
            <v>---</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row>
        <row r="127">
          <cell r="A127" t="str">
            <v>---</v>
          </cell>
          <cell r="B127" t="str">
            <v>---</v>
          </cell>
          <cell r="C127" t="str">
            <v>---</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row>
        <row r="129">
          <cell r="A129" t="str">
            <v>---</v>
          </cell>
          <cell r="B129" t="str">
            <v>---</v>
          </cell>
          <cell r="C129" t="str">
            <v>---</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row>
        <row r="130">
          <cell r="A130" t="str">
            <v>---</v>
          </cell>
          <cell r="B130" t="str">
            <v>---</v>
          </cell>
          <cell r="C130" t="str">
            <v>---</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row>
        <row r="132">
          <cell r="A132" t="str">
            <v>---</v>
          </cell>
          <cell r="B132" t="str">
            <v>---</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row>
        <row r="133">
          <cell r="A133" t="str">
            <v>---</v>
          </cell>
          <cell r="B133" t="str">
            <v>---</v>
          </cell>
          <cell r="C133" t="str">
            <v>---</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cell r="Z134" t="str">
            <v>---</v>
          </cell>
        </row>
        <row r="135">
          <cell r="A135" t="str">
            <v>---</v>
          </cell>
          <cell r="B135" t="str">
            <v>---</v>
          </cell>
          <cell r="C135" t="str">
            <v>---</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row>
        <row r="136">
          <cell r="A136" t="str">
            <v>---</v>
          </cell>
          <cell r="B136" t="str">
            <v>---</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row>
        <row r="138">
          <cell r="A138" t="str">
            <v>---</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t="str">
            <v>---</v>
          </cell>
          <cell r="O138" t="str">
            <v>---</v>
          </cell>
          <cell r="P138" t="str">
            <v>---</v>
          </cell>
          <cell r="Q138" t="str">
            <v>---</v>
          </cell>
          <cell r="R138" t="str">
            <v>---</v>
          </cell>
          <cell r="S138" t="str">
            <v>---</v>
          </cell>
          <cell r="T138" t="str">
            <v>---</v>
          </cell>
          <cell r="U138" t="str">
            <v>---</v>
          </cell>
          <cell r="V138" t="str">
            <v>---</v>
          </cell>
          <cell r="W138" t="str">
            <v>---</v>
          </cell>
          <cell r="X138" t="str">
            <v>---</v>
          </cell>
          <cell r="Y138" t="str">
            <v>---</v>
          </cell>
          <cell r="Z138" t="str">
            <v>---</v>
          </cell>
        </row>
        <row r="139">
          <cell r="A139" t="str">
            <v>---</v>
          </cell>
          <cell r="B139" t="str">
            <v>---</v>
          </cell>
          <cell r="C139" t="str">
            <v>---</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row>
        <row r="140">
          <cell r="A140" t="str">
            <v>---</v>
          </cell>
          <cell r="B140" t="str">
            <v>---</v>
          </cell>
          <cell r="C140" t="str">
            <v>---</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row>
        <row r="142">
          <cell r="A142" t="str">
            <v>---</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t="str">
            <v>---</v>
          </cell>
        </row>
        <row r="143">
          <cell r="A143" t="str">
            <v>---</v>
          </cell>
          <cell r="B143" t="str">
            <v>---</v>
          </cell>
          <cell r="C143" t="str">
            <v>---</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row>
        <row r="144">
          <cell r="A144" t="str">
            <v>---</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row>
        <row r="145">
          <cell r="A145" t="str">
            <v>---</v>
          </cell>
          <cell r="B145" t="str">
            <v>---</v>
          </cell>
          <cell r="C145" t="str">
            <v>---</v>
          </cell>
          <cell r="D145" t="str">
            <v>---</v>
          </cell>
          <cell r="E145" t="str">
            <v>---</v>
          </cell>
          <cell r="F145" t="str">
            <v>---</v>
          </cell>
          <cell r="G145" t="str">
            <v>---</v>
          </cell>
          <cell r="H145" t="str">
            <v>---</v>
          </cell>
          <cell r="I145" t="str">
            <v>---</v>
          </cell>
          <cell r="J145" t="str">
            <v>---</v>
          </cell>
          <cell r="K145" t="str">
            <v>---</v>
          </cell>
          <cell r="L145" t="str">
            <v>---</v>
          </cell>
          <cell r="M145" t="str">
            <v>---</v>
          </cell>
          <cell r="N145" t="str">
            <v>---</v>
          </cell>
          <cell r="O145" t="str">
            <v>---</v>
          </cell>
          <cell r="P145" t="str">
            <v>---</v>
          </cell>
          <cell r="Q145" t="str">
            <v>---</v>
          </cell>
          <cell r="R145" t="str">
            <v>---</v>
          </cell>
          <cell r="S145" t="str">
            <v>---</v>
          </cell>
          <cell r="T145" t="str">
            <v>---</v>
          </cell>
          <cell r="U145" t="str">
            <v>---</v>
          </cell>
          <cell r="V145" t="str">
            <v>---</v>
          </cell>
          <cell r="W145" t="str">
            <v>---</v>
          </cell>
          <cell r="X145" t="str">
            <v>---</v>
          </cell>
          <cell r="Y145" t="str">
            <v>---</v>
          </cell>
          <cell r="Z145" t="str">
            <v>---</v>
          </cell>
        </row>
        <row r="146">
          <cell r="A146" t="str">
            <v>---</v>
          </cell>
          <cell r="B146" t="str">
            <v>---</v>
          </cell>
          <cell r="C146" t="str">
            <v>---</v>
          </cell>
          <cell r="D146" t="str">
            <v>---</v>
          </cell>
          <cell r="E146" t="str">
            <v>---</v>
          </cell>
          <cell r="F146" t="str">
            <v>---</v>
          </cell>
          <cell r="G146" t="str">
            <v>---</v>
          </cell>
          <cell r="H146" t="str">
            <v>---</v>
          </cell>
          <cell r="I146" t="str">
            <v>---</v>
          </cell>
          <cell r="J146" t="str">
            <v>---</v>
          </cell>
          <cell r="K146" t="str">
            <v>---</v>
          </cell>
          <cell r="L146" t="str">
            <v>---</v>
          </cell>
          <cell r="M146" t="str">
            <v>---</v>
          </cell>
          <cell r="N146" t="str">
            <v>---</v>
          </cell>
          <cell r="O146" t="str">
            <v>---</v>
          </cell>
          <cell r="P146" t="str">
            <v>---</v>
          </cell>
          <cell r="Q146" t="str">
            <v>---</v>
          </cell>
          <cell r="R146" t="str">
            <v>---</v>
          </cell>
          <cell r="S146" t="str">
            <v>---</v>
          </cell>
          <cell r="T146" t="str">
            <v>---</v>
          </cell>
          <cell r="U146" t="str">
            <v>---</v>
          </cell>
          <cell r="V146" t="str">
            <v>---</v>
          </cell>
          <cell r="W146" t="str">
            <v>---</v>
          </cell>
          <cell r="X146" t="str">
            <v>---</v>
          </cell>
          <cell r="Y146" t="str">
            <v>---</v>
          </cell>
          <cell r="Z146" t="str">
            <v>---</v>
          </cell>
        </row>
        <row r="147">
          <cell r="A147" t="str">
            <v>---</v>
          </cell>
          <cell r="B147" t="str">
            <v>---</v>
          </cell>
          <cell r="C147" t="str">
            <v>---</v>
          </cell>
          <cell r="D147" t="str">
            <v>---</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cell r="Y147" t="str">
            <v>---</v>
          </cell>
          <cell r="Z147" t="str">
            <v>---</v>
          </cell>
        </row>
        <row r="148">
          <cell r="A148" t="str">
            <v>---</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row>
        <row r="149">
          <cell r="A149" t="str">
            <v>---</v>
          </cell>
          <cell r="B149" t="str">
            <v>---</v>
          </cell>
          <cell r="C149" t="str">
            <v>---</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row>
        <row r="150">
          <cell r="A150" t="str">
            <v>---</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cell r="Y150" t="str">
            <v>---</v>
          </cell>
          <cell r="Z150" t="str">
            <v>---</v>
          </cell>
        </row>
        <row r="151">
          <cell r="A151" t="str">
            <v>---</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row>
        <row r="152">
          <cell r="A152" t="str">
            <v>---</v>
          </cell>
          <cell r="B152" t="str">
            <v>---</v>
          </cell>
          <cell r="C152" t="str">
            <v>---</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row>
        <row r="153">
          <cell r="A153" t="str">
            <v>---</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row>
        <row r="154">
          <cell r="A154" t="str">
            <v>---</v>
          </cell>
          <cell r="B154" t="str">
            <v>---</v>
          </cell>
          <cell r="C154" t="str">
            <v>---</v>
          </cell>
          <cell r="D154" t="str">
            <v>---</v>
          </cell>
          <cell r="E154" t="str">
            <v>---</v>
          </cell>
          <cell r="F154" t="str">
            <v>---</v>
          </cell>
          <cell r="G154" t="str">
            <v>---</v>
          </cell>
          <cell r="H154" t="str">
            <v>---</v>
          </cell>
          <cell r="I154" t="str">
            <v>---</v>
          </cell>
          <cell r="J154" t="str">
            <v>---</v>
          </cell>
          <cell r="K154" t="str">
            <v>---</v>
          </cell>
          <cell r="L154" t="str">
            <v>---</v>
          </cell>
          <cell r="M154" t="str">
            <v>---</v>
          </cell>
          <cell r="N154" t="str">
            <v>---</v>
          </cell>
          <cell r="O154" t="str">
            <v>---</v>
          </cell>
          <cell r="P154" t="str">
            <v>---</v>
          </cell>
          <cell r="Q154" t="str">
            <v>---</v>
          </cell>
          <cell r="R154" t="str">
            <v>---</v>
          </cell>
          <cell r="S154" t="str">
            <v>---</v>
          </cell>
          <cell r="T154" t="str">
            <v>---</v>
          </cell>
          <cell r="U154" t="str">
            <v>---</v>
          </cell>
          <cell r="V154" t="str">
            <v>---</v>
          </cell>
          <cell r="W154" t="str">
            <v>---</v>
          </cell>
          <cell r="X154" t="str">
            <v>---</v>
          </cell>
          <cell r="Y154" t="str">
            <v>---</v>
          </cell>
          <cell r="Z154" t="str">
            <v>---</v>
          </cell>
        </row>
        <row r="155">
          <cell r="A155" t="str">
            <v>---</v>
          </cell>
          <cell r="B155" t="str">
            <v>---</v>
          </cell>
          <cell r="C155" t="str">
            <v>---</v>
          </cell>
          <cell r="D155" t="str">
            <v>---</v>
          </cell>
          <cell r="E155" t="str">
            <v>---</v>
          </cell>
          <cell r="F155" t="str">
            <v>---</v>
          </cell>
          <cell r="G155" t="str">
            <v>---</v>
          </cell>
          <cell r="H155" t="str">
            <v>---</v>
          </cell>
          <cell r="I155" t="str">
            <v>---</v>
          </cell>
          <cell r="J155" t="str">
            <v>---</v>
          </cell>
          <cell r="K155" t="str">
            <v>---</v>
          </cell>
          <cell r="L155" t="str">
            <v>---</v>
          </cell>
          <cell r="M155" t="str">
            <v>---</v>
          </cell>
          <cell r="N155" t="str">
            <v>---</v>
          </cell>
          <cell r="O155" t="str">
            <v>---</v>
          </cell>
          <cell r="P155" t="str">
            <v>---</v>
          </cell>
          <cell r="Q155" t="str">
            <v>---</v>
          </cell>
          <cell r="R155" t="str">
            <v>---</v>
          </cell>
          <cell r="S155" t="str">
            <v>---</v>
          </cell>
          <cell r="T155" t="str">
            <v>---</v>
          </cell>
          <cell r="U155" t="str">
            <v>---</v>
          </cell>
          <cell r="V155" t="str">
            <v>---</v>
          </cell>
          <cell r="W155" t="str">
            <v>---</v>
          </cell>
          <cell r="X155" t="str">
            <v>---</v>
          </cell>
          <cell r="Y155" t="str">
            <v>---</v>
          </cell>
          <cell r="Z155" t="str">
            <v>---</v>
          </cell>
        </row>
        <row r="156">
          <cell r="A156" t="str">
            <v>---</v>
          </cell>
          <cell r="B156" t="str">
            <v>---</v>
          </cell>
          <cell r="C156" t="str">
            <v>---</v>
          </cell>
          <cell r="D156" t="str">
            <v>---</v>
          </cell>
          <cell r="E156" t="str">
            <v>---</v>
          </cell>
          <cell r="F156" t="str">
            <v>---</v>
          </cell>
          <cell r="G156" t="str">
            <v>---</v>
          </cell>
          <cell r="H156" t="str">
            <v>---</v>
          </cell>
          <cell r="I156" t="str">
            <v>---</v>
          </cell>
          <cell r="J156" t="str">
            <v>---</v>
          </cell>
          <cell r="K156" t="str">
            <v>---</v>
          </cell>
          <cell r="L156" t="str">
            <v>---</v>
          </cell>
          <cell r="M156" t="str">
            <v>---</v>
          </cell>
          <cell r="N156" t="str">
            <v>---</v>
          </cell>
          <cell r="O156" t="str">
            <v>---</v>
          </cell>
          <cell r="P156" t="str">
            <v>---</v>
          </cell>
          <cell r="Q156" t="str">
            <v>---</v>
          </cell>
          <cell r="R156" t="str">
            <v>---</v>
          </cell>
          <cell r="S156" t="str">
            <v>---</v>
          </cell>
          <cell r="T156" t="str">
            <v>---</v>
          </cell>
          <cell r="U156" t="str">
            <v>---</v>
          </cell>
          <cell r="V156" t="str">
            <v>---</v>
          </cell>
          <cell r="W156" t="str">
            <v>---</v>
          </cell>
          <cell r="X156" t="str">
            <v>---</v>
          </cell>
          <cell r="Y156" t="str">
            <v>---</v>
          </cell>
          <cell r="Z156" t="str">
            <v>---</v>
          </cell>
        </row>
        <row r="157">
          <cell r="A157" t="str">
            <v>---</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row>
        <row r="158">
          <cell r="A158" t="str">
            <v>---</v>
          </cell>
          <cell r="B158" t="str">
            <v>---</v>
          </cell>
          <cell r="C158" t="str">
            <v>---</v>
          </cell>
          <cell r="D158" t="str">
            <v>---</v>
          </cell>
          <cell r="E158" t="str">
            <v>---</v>
          </cell>
          <cell r="F158" t="str">
            <v>---</v>
          </cell>
          <cell r="G158" t="str">
            <v>---</v>
          </cell>
          <cell r="H158" t="str">
            <v>---</v>
          </cell>
          <cell r="I158" t="str">
            <v>---</v>
          </cell>
          <cell r="J158" t="str">
            <v>---</v>
          </cell>
          <cell r="K158" t="str">
            <v>---</v>
          </cell>
          <cell r="L158" t="str">
            <v>---</v>
          </cell>
          <cell r="M158" t="str">
            <v>---</v>
          </cell>
          <cell r="N158" t="str">
            <v>---</v>
          </cell>
          <cell r="O158" t="str">
            <v>---</v>
          </cell>
          <cell r="P158" t="str">
            <v>---</v>
          </cell>
          <cell r="Q158" t="str">
            <v>---</v>
          </cell>
          <cell r="R158" t="str">
            <v>---</v>
          </cell>
          <cell r="S158" t="str">
            <v>---</v>
          </cell>
          <cell r="T158" t="str">
            <v>---</v>
          </cell>
          <cell r="U158" t="str">
            <v>---</v>
          </cell>
          <cell r="V158" t="str">
            <v>---</v>
          </cell>
          <cell r="W158" t="str">
            <v>---</v>
          </cell>
          <cell r="X158" t="str">
            <v>---</v>
          </cell>
          <cell r="Y158" t="str">
            <v>---</v>
          </cell>
          <cell r="Z158" t="str">
            <v>---</v>
          </cell>
        </row>
        <row r="159">
          <cell r="A159" t="str">
            <v>---</v>
          </cell>
          <cell r="B159" t="str">
            <v>---</v>
          </cell>
          <cell r="C159" t="str">
            <v>---</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row>
        <row r="160">
          <cell r="A160" t="str">
            <v>---</v>
          </cell>
          <cell r="B160" t="str">
            <v>---</v>
          </cell>
          <cell r="C160" t="str">
            <v>---</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row>
        <row r="161">
          <cell r="A161" t="str">
            <v>---</v>
          </cell>
          <cell r="B161" t="str">
            <v>---</v>
          </cell>
          <cell r="C161" t="str">
            <v>---</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row>
        <row r="162">
          <cell r="A162" t="str">
            <v>---</v>
          </cell>
          <cell r="B162" t="str">
            <v>---</v>
          </cell>
          <cell r="C162" t="str">
            <v>---</v>
          </cell>
          <cell r="D162" t="str">
            <v>---</v>
          </cell>
          <cell r="E162" t="str">
            <v>---</v>
          </cell>
          <cell r="F162" t="str">
            <v>---</v>
          </cell>
          <cell r="G162" t="str">
            <v>---</v>
          </cell>
          <cell r="H162" t="str">
            <v>---</v>
          </cell>
          <cell r="I162" t="str">
            <v>---</v>
          </cell>
          <cell r="J162" t="str">
            <v>---</v>
          </cell>
          <cell r="K162" t="str">
            <v>---</v>
          </cell>
          <cell r="L162" t="str">
            <v>---</v>
          </cell>
          <cell r="M162" t="str">
            <v>---</v>
          </cell>
          <cell r="N162" t="str">
            <v>---</v>
          </cell>
          <cell r="O162" t="str">
            <v>---</v>
          </cell>
          <cell r="P162" t="str">
            <v>---</v>
          </cell>
          <cell r="Q162" t="str">
            <v>---</v>
          </cell>
          <cell r="R162" t="str">
            <v>---</v>
          </cell>
          <cell r="S162" t="str">
            <v>---</v>
          </cell>
          <cell r="T162" t="str">
            <v>---</v>
          </cell>
          <cell r="U162" t="str">
            <v>---</v>
          </cell>
          <cell r="V162" t="str">
            <v>---</v>
          </cell>
          <cell r="W162" t="str">
            <v>---</v>
          </cell>
          <cell r="X162" t="str">
            <v>---</v>
          </cell>
          <cell r="Y162" t="str">
            <v>---</v>
          </cell>
          <cell r="Z162" t="str">
            <v>---</v>
          </cell>
        </row>
        <row r="163">
          <cell r="A163" t="str">
            <v>---</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row>
        <row r="164">
          <cell r="A164" t="str">
            <v>---</v>
          </cell>
          <cell r="B164" t="str">
            <v>---</v>
          </cell>
          <cell r="C164" t="str">
            <v>---</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row>
        <row r="165">
          <cell r="A165" t="str">
            <v>---</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row>
        <row r="166">
          <cell r="A166" t="str">
            <v>---</v>
          </cell>
          <cell r="B166" t="str">
            <v>---</v>
          </cell>
          <cell r="C166" t="str">
            <v>---</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row>
        <row r="167">
          <cell r="A167" t="str">
            <v>---</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row>
        <row r="168">
          <cell r="A168" t="str">
            <v>---</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t="str">
            <v>---</v>
          </cell>
          <cell r="V168" t="str">
            <v>---</v>
          </cell>
          <cell r="W168" t="str">
            <v>---</v>
          </cell>
          <cell r="X168" t="str">
            <v>---</v>
          </cell>
          <cell r="Y168" t="str">
            <v>---</v>
          </cell>
          <cell r="Z168" t="str">
            <v>---</v>
          </cell>
        </row>
        <row r="169">
          <cell r="A169" t="str">
            <v>---</v>
          </cell>
          <cell r="B169" t="str">
            <v>---</v>
          </cell>
          <cell r="C169" t="str">
            <v>---</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row>
        <row r="170">
          <cell r="A170" t="str">
            <v>---</v>
          </cell>
          <cell r="B170" t="str">
            <v>---</v>
          </cell>
          <cell r="C170" t="str">
            <v>---</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row>
        <row r="171">
          <cell r="A171" t="str">
            <v>---</v>
          </cell>
          <cell r="B171" t="str">
            <v>---</v>
          </cell>
          <cell r="C171" t="str">
            <v>---</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row>
        <row r="172">
          <cell r="A172" t="str">
            <v>---</v>
          </cell>
          <cell r="B172" t="str">
            <v>---</v>
          </cell>
          <cell r="C172" t="str">
            <v>---</v>
          </cell>
          <cell r="D172" t="str">
            <v>---</v>
          </cell>
          <cell r="E172" t="str">
            <v>---</v>
          </cell>
          <cell r="F172" t="str">
            <v>---</v>
          </cell>
          <cell r="G172" t="str">
            <v>---</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cell r="Y172" t="str">
            <v>---</v>
          </cell>
          <cell r="Z172" t="str">
            <v>---</v>
          </cell>
        </row>
        <row r="173">
          <cell r="A173" t="str">
            <v>---</v>
          </cell>
          <cell r="B173" t="str">
            <v>---</v>
          </cell>
          <cell r="C173" t="str">
            <v>---</v>
          </cell>
          <cell r="D173" t="str">
            <v>---</v>
          </cell>
          <cell r="E173" t="str">
            <v>---</v>
          </cell>
          <cell r="F173" t="str">
            <v>---</v>
          </cell>
          <cell r="G173" t="str">
            <v>---</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cell r="Y173" t="str">
            <v>---</v>
          </cell>
          <cell r="Z173" t="str">
            <v>---</v>
          </cell>
        </row>
        <row r="174">
          <cell r="A174" t="str">
            <v>---</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cell r="Y174" t="str">
            <v>---</v>
          </cell>
          <cell r="Z174" t="str">
            <v>---</v>
          </cell>
        </row>
        <row r="175">
          <cell r="A175" t="str">
            <v>---</v>
          </cell>
          <cell r="B175" t="str">
            <v>---</v>
          </cell>
          <cell r="C175" t="str">
            <v>---</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row>
        <row r="176">
          <cell r="A176" t="str">
            <v>---</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row>
        <row r="177">
          <cell r="A177" t="str">
            <v>---</v>
          </cell>
          <cell r="B177" t="str">
            <v>---</v>
          </cell>
          <cell r="C177" t="str">
            <v>---</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row>
        <row r="178">
          <cell r="A178" t="str">
            <v>---</v>
          </cell>
          <cell r="B178" t="str">
            <v>---</v>
          </cell>
          <cell r="C178" t="str">
            <v>---</v>
          </cell>
          <cell r="D178" t="str">
            <v>---</v>
          </cell>
          <cell r="E178" t="str">
            <v>---</v>
          </cell>
          <cell r="F178" t="str">
            <v>---</v>
          </cell>
          <cell r="G178" t="str">
            <v>---</v>
          </cell>
          <cell r="H178" t="str">
            <v>---</v>
          </cell>
          <cell r="I178" t="str">
            <v>---</v>
          </cell>
          <cell r="J178" t="str">
            <v>---</v>
          </cell>
          <cell r="K178" t="str">
            <v>---</v>
          </cell>
          <cell r="L178" t="str">
            <v>---</v>
          </cell>
          <cell r="M178" t="str">
            <v>---</v>
          </cell>
          <cell r="N178" t="str">
            <v>---</v>
          </cell>
          <cell r="O178" t="str">
            <v>---</v>
          </cell>
          <cell r="P178" t="str">
            <v>---</v>
          </cell>
          <cell r="Q178" t="str">
            <v>---</v>
          </cell>
          <cell r="R178" t="str">
            <v>---</v>
          </cell>
          <cell r="S178" t="str">
            <v>---</v>
          </cell>
          <cell r="T178" t="str">
            <v>---</v>
          </cell>
          <cell r="U178" t="str">
            <v>---</v>
          </cell>
          <cell r="V178" t="str">
            <v>---</v>
          </cell>
          <cell r="W178" t="str">
            <v>---</v>
          </cell>
          <cell r="X178" t="str">
            <v>---</v>
          </cell>
          <cell r="Y178" t="str">
            <v>---</v>
          </cell>
          <cell r="Z178" t="str">
            <v>---</v>
          </cell>
        </row>
        <row r="179">
          <cell r="A179" t="str">
            <v>---</v>
          </cell>
          <cell r="B179" t="str">
            <v>---</v>
          </cell>
          <cell r="C179" t="str">
            <v>---</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row>
        <row r="180">
          <cell r="A180" t="str">
            <v>---</v>
          </cell>
          <cell r="B180" t="str">
            <v>---</v>
          </cell>
          <cell r="C180" t="str">
            <v>---</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row>
        <row r="181">
          <cell r="A181" t="str">
            <v>---</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cell r="S181" t="str">
            <v>---</v>
          </cell>
          <cell r="T181" t="str">
            <v>---</v>
          </cell>
          <cell r="U181" t="str">
            <v>---</v>
          </cell>
          <cell r="V181" t="str">
            <v>---</v>
          </cell>
          <cell r="W181" t="str">
            <v>---</v>
          </cell>
          <cell r="X181" t="str">
            <v>---</v>
          </cell>
          <cell r="Y181" t="str">
            <v>---</v>
          </cell>
          <cell r="Z181" t="str">
            <v>---</v>
          </cell>
        </row>
        <row r="182">
          <cell r="A182" t="str">
            <v>---</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t="str">
            <v>---</v>
          </cell>
          <cell r="S182" t="str">
            <v>---</v>
          </cell>
          <cell r="T182" t="str">
            <v>---</v>
          </cell>
          <cell r="U182" t="str">
            <v>---</v>
          </cell>
          <cell r="V182" t="str">
            <v>---</v>
          </cell>
          <cell r="W182" t="str">
            <v>---</v>
          </cell>
          <cell r="X182" t="str">
            <v>---</v>
          </cell>
          <cell r="Y182" t="str">
            <v>---</v>
          </cell>
          <cell r="Z182" t="str">
            <v>---</v>
          </cell>
        </row>
        <row r="183">
          <cell r="A183" t="str">
            <v>---</v>
          </cell>
          <cell r="B183" t="str">
            <v>---</v>
          </cell>
          <cell r="C183" t="str">
            <v>---</v>
          </cell>
          <cell r="D183" t="str">
            <v>---</v>
          </cell>
          <cell r="E183" t="str">
            <v>---</v>
          </cell>
          <cell r="F183" t="str">
            <v>---</v>
          </cell>
          <cell r="G183" t="str">
            <v>---</v>
          </cell>
          <cell r="H183" t="str">
            <v>---</v>
          </cell>
          <cell r="I183" t="str">
            <v>---</v>
          </cell>
          <cell r="J183" t="str">
            <v>---</v>
          </cell>
          <cell r="K183" t="str">
            <v>---</v>
          </cell>
          <cell r="L183" t="str">
            <v>---</v>
          </cell>
          <cell r="M183" t="str">
            <v>---</v>
          </cell>
          <cell r="N183" t="str">
            <v>---</v>
          </cell>
          <cell r="O183" t="str">
            <v>---</v>
          </cell>
          <cell r="P183" t="str">
            <v>---</v>
          </cell>
          <cell r="Q183" t="str">
            <v>---</v>
          </cell>
          <cell r="R183" t="str">
            <v>---</v>
          </cell>
          <cell r="S183" t="str">
            <v>---</v>
          </cell>
          <cell r="T183" t="str">
            <v>---</v>
          </cell>
          <cell r="U183" t="str">
            <v>---</v>
          </cell>
          <cell r="V183" t="str">
            <v>---</v>
          </cell>
          <cell r="W183" t="str">
            <v>---</v>
          </cell>
          <cell r="X183" t="str">
            <v>---</v>
          </cell>
          <cell r="Y183" t="str">
            <v>---</v>
          </cell>
          <cell r="Z183" t="str">
            <v>---</v>
          </cell>
        </row>
        <row r="184">
          <cell r="A184" t="str">
            <v>---</v>
          </cell>
          <cell r="B184" t="str">
            <v>---</v>
          </cell>
          <cell r="C184" t="str">
            <v>---</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row>
        <row r="185">
          <cell r="A185" t="str">
            <v>---</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row>
        <row r="186">
          <cell r="A186" t="str">
            <v>---</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row>
        <row r="187">
          <cell r="A187" t="str">
            <v>---</v>
          </cell>
          <cell r="B187" t="str">
            <v>---</v>
          </cell>
          <cell r="C187" t="str">
            <v>---</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row>
        <row r="188">
          <cell r="A188" t="str">
            <v>---</v>
          </cell>
          <cell r="B188" t="str">
            <v>---</v>
          </cell>
          <cell r="C188" t="str">
            <v>---</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row>
        <row r="189">
          <cell r="A189" t="str">
            <v>---</v>
          </cell>
          <cell r="B189" t="str">
            <v>---</v>
          </cell>
          <cell r="C189" t="str">
            <v>---</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row>
        <row r="190">
          <cell r="A190" t="str">
            <v>---</v>
          </cell>
          <cell r="B190" t="str">
            <v>---</v>
          </cell>
          <cell r="C190" t="str">
            <v>---</v>
          </cell>
          <cell r="D190" t="str">
            <v>---</v>
          </cell>
          <cell r="E190" t="str">
            <v>---</v>
          </cell>
          <cell r="F190" t="str">
            <v>---</v>
          </cell>
          <cell r="G190" t="str">
            <v>---</v>
          </cell>
          <cell r="H190" t="str">
            <v>---</v>
          </cell>
          <cell r="I190" t="str">
            <v>---</v>
          </cell>
          <cell r="J190" t="str">
            <v>---</v>
          </cell>
          <cell r="K190" t="str">
            <v>---</v>
          </cell>
          <cell r="L190" t="str">
            <v>---</v>
          </cell>
          <cell r="M190" t="str">
            <v>---</v>
          </cell>
          <cell r="N190" t="str">
            <v>---</v>
          </cell>
          <cell r="O190" t="str">
            <v>---</v>
          </cell>
          <cell r="P190" t="str">
            <v>---</v>
          </cell>
          <cell r="Q190" t="str">
            <v>---</v>
          </cell>
          <cell r="R190" t="str">
            <v>---</v>
          </cell>
          <cell r="S190" t="str">
            <v>---</v>
          </cell>
          <cell r="T190" t="str">
            <v>---</v>
          </cell>
          <cell r="U190" t="str">
            <v>---</v>
          </cell>
          <cell r="V190" t="str">
            <v>---</v>
          </cell>
          <cell r="W190" t="str">
            <v>---</v>
          </cell>
          <cell r="X190" t="str">
            <v>---</v>
          </cell>
          <cell r="Y190" t="str">
            <v>---</v>
          </cell>
          <cell r="Z190" t="str">
            <v>---</v>
          </cell>
        </row>
        <row r="191">
          <cell r="A191" t="str">
            <v>---</v>
          </cell>
          <cell r="B191" t="str">
            <v>---</v>
          </cell>
          <cell r="C191" t="str">
            <v>---</v>
          </cell>
          <cell r="D191" t="str">
            <v>---</v>
          </cell>
          <cell r="E191" t="str">
            <v>---</v>
          </cell>
          <cell r="F191" t="str">
            <v>---</v>
          </cell>
          <cell r="G191" t="str">
            <v>---</v>
          </cell>
          <cell r="H191" t="str">
            <v>---</v>
          </cell>
          <cell r="I191" t="str">
            <v>---</v>
          </cell>
          <cell r="J191" t="str">
            <v>---</v>
          </cell>
          <cell r="K191" t="str">
            <v>---</v>
          </cell>
          <cell r="L191" t="str">
            <v>---</v>
          </cell>
          <cell r="M191" t="str">
            <v>---</v>
          </cell>
          <cell r="N191" t="str">
            <v>---</v>
          </cell>
          <cell r="O191" t="str">
            <v>---</v>
          </cell>
          <cell r="P191" t="str">
            <v>---</v>
          </cell>
          <cell r="Q191" t="str">
            <v>---</v>
          </cell>
          <cell r="R191" t="str">
            <v>---</v>
          </cell>
          <cell r="S191" t="str">
            <v>---</v>
          </cell>
          <cell r="T191" t="str">
            <v>---</v>
          </cell>
          <cell r="U191" t="str">
            <v>---</v>
          </cell>
          <cell r="V191" t="str">
            <v>---</v>
          </cell>
          <cell r="W191" t="str">
            <v>---</v>
          </cell>
          <cell r="X191" t="str">
            <v>---</v>
          </cell>
          <cell r="Y191" t="str">
            <v>---</v>
          </cell>
          <cell r="Z191" t="str">
            <v>---</v>
          </cell>
        </row>
        <row r="192">
          <cell r="A192" t="str">
            <v>---</v>
          </cell>
          <cell r="B192" t="str">
            <v>---</v>
          </cell>
          <cell r="C192" t="str">
            <v>---</v>
          </cell>
          <cell r="D192" t="str">
            <v>---</v>
          </cell>
          <cell r="E192" t="str">
            <v>---</v>
          </cell>
          <cell r="F192" t="str">
            <v>---</v>
          </cell>
          <cell r="G192" t="str">
            <v>---</v>
          </cell>
          <cell r="H192" t="str">
            <v>---</v>
          </cell>
          <cell r="I192" t="str">
            <v>---</v>
          </cell>
          <cell r="J192" t="str">
            <v>---</v>
          </cell>
          <cell r="K192" t="str">
            <v>---</v>
          </cell>
          <cell r="L192" t="str">
            <v>---</v>
          </cell>
          <cell r="M192" t="str">
            <v>---</v>
          </cell>
          <cell r="N192" t="str">
            <v>---</v>
          </cell>
          <cell r="O192" t="str">
            <v>---</v>
          </cell>
          <cell r="P192" t="str">
            <v>---</v>
          </cell>
          <cell r="Q192" t="str">
            <v>---</v>
          </cell>
          <cell r="R192" t="str">
            <v>---</v>
          </cell>
          <cell r="S192" t="str">
            <v>---</v>
          </cell>
          <cell r="T192" t="str">
            <v>---</v>
          </cell>
          <cell r="U192" t="str">
            <v>---</v>
          </cell>
          <cell r="V192" t="str">
            <v>---</v>
          </cell>
          <cell r="W192" t="str">
            <v>---</v>
          </cell>
          <cell r="X192" t="str">
            <v>---</v>
          </cell>
          <cell r="Y192" t="str">
            <v>---</v>
          </cell>
          <cell r="Z192" t="str">
            <v>---</v>
          </cell>
        </row>
        <row r="193">
          <cell r="A193" t="str">
            <v>---</v>
          </cell>
          <cell r="B193" t="str">
            <v>---</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row>
        <row r="194">
          <cell r="A194" t="str">
            <v>---</v>
          </cell>
          <cell r="B194" t="str">
            <v>---</v>
          </cell>
          <cell r="C194" t="str">
            <v>---</v>
          </cell>
          <cell r="D194" t="str">
            <v>---</v>
          </cell>
          <cell r="E194" t="str">
            <v>---</v>
          </cell>
          <cell r="F194" t="str">
            <v>---</v>
          </cell>
          <cell r="G194" t="str">
            <v>---</v>
          </cell>
          <cell r="H194" t="str">
            <v>---</v>
          </cell>
          <cell r="I194" t="str">
            <v>---</v>
          </cell>
          <cell r="J194" t="str">
            <v>---</v>
          </cell>
          <cell r="K194" t="str">
            <v>---</v>
          </cell>
          <cell r="L194" t="str">
            <v>---</v>
          </cell>
          <cell r="M194" t="str">
            <v>---</v>
          </cell>
          <cell r="N194" t="str">
            <v>---</v>
          </cell>
          <cell r="O194" t="str">
            <v>---</v>
          </cell>
          <cell r="P194" t="str">
            <v>---</v>
          </cell>
          <cell r="Q194" t="str">
            <v>---</v>
          </cell>
          <cell r="R194" t="str">
            <v>---</v>
          </cell>
          <cell r="S194" t="str">
            <v>---</v>
          </cell>
          <cell r="T194" t="str">
            <v>---</v>
          </cell>
          <cell r="U194" t="str">
            <v>---</v>
          </cell>
          <cell r="V194" t="str">
            <v>---</v>
          </cell>
          <cell r="W194" t="str">
            <v>---</v>
          </cell>
          <cell r="X194" t="str">
            <v>---</v>
          </cell>
          <cell r="Y194" t="str">
            <v>---</v>
          </cell>
          <cell r="Z194" t="str">
            <v>---</v>
          </cell>
        </row>
        <row r="195">
          <cell r="A195" t="str">
            <v>---</v>
          </cell>
          <cell r="B195" t="str">
            <v>---</v>
          </cell>
          <cell r="C195" t="str">
            <v>---</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row>
        <row r="196">
          <cell r="A196" t="str">
            <v>---</v>
          </cell>
          <cell r="B196" t="str">
            <v>---</v>
          </cell>
          <cell r="C196" t="str">
            <v>---</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row>
        <row r="197">
          <cell r="A197" t="str">
            <v>---</v>
          </cell>
          <cell r="B197" t="str">
            <v>---</v>
          </cell>
          <cell r="C197" t="str">
            <v>---</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row>
        <row r="198">
          <cell r="A198" t="str">
            <v>---</v>
          </cell>
          <cell r="B198" t="str">
            <v>---</v>
          </cell>
          <cell r="C198" t="str">
            <v>---</v>
          </cell>
          <cell r="D198" t="str">
            <v>---</v>
          </cell>
          <cell r="E198" t="str">
            <v>---</v>
          </cell>
          <cell r="F198" t="str">
            <v>---</v>
          </cell>
          <cell r="G198" t="str">
            <v>---</v>
          </cell>
          <cell r="H198" t="str">
            <v>---</v>
          </cell>
          <cell r="I198" t="str">
            <v>---</v>
          </cell>
          <cell r="J198" t="str">
            <v>---</v>
          </cell>
          <cell r="K198" t="str">
            <v>---</v>
          </cell>
          <cell r="L198" t="str">
            <v>---</v>
          </cell>
          <cell r="M198" t="str">
            <v>---</v>
          </cell>
          <cell r="N198" t="str">
            <v>---</v>
          </cell>
          <cell r="O198" t="str">
            <v>---</v>
          </cell>
          <cell r="P198" t="str">
            <v>---</v>
          </cell>
          <cell r="Q198" t="str">
            <v>---</v>
          </cell>
          <cell r="R198" t="str">
            <v>---</v>
          </cell>
          <cell r="S198" t="str">
            <v>---</v>
          </cell>
          <cell r="T198" t="str">
            <v>---</v>
          </cell>
          <cell r="U198" t="str">
            <v>---</v>
          </cell>
          <cell r="V198" t="str">
            <v>---</v>
          </cell>
          <cell r="W198" t="str">
            <v>---</v>
          </cell>
          <cell r="X198" t="str">
            <v>---</v>
          </cell>
          <cell r="Y198" t="str">
            <v>---</v>
          </cell>
          <cell r="Z198" t="str">
            <v>---</v>
          </cell>
        </row>
        <row r="199">
          <cell r="A199" t="str">
            <v>---</v>
          </cell>
          <cell r="B199" t="str">
            <v>---</v>
          </cell>
          <cell r="C199" t="str">
            <v>---</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row>
        <row r="200">
          <cell r="A200" t="str">
            <v>---</v>
          </cell>
          <cell r="B200" t="str">
            <v>---</v>
          </cell>
          <cell r="C200" t="str">
            <v>---</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row>
      </sheetData>
      <sheetData sheetId="4"/>
      <sheetData sheetId="5">
        <row r="1">
          <cell r="A1" t="str">
            <v>502-01-0001</v>
          </cell>
          <cell r="B1">
            <v>0</v>
          </cell>
          <cell r="C1" t="str">
            <v>507-01-0001</v>
          </cell>
          <cell r="D1">
            <v>0</v>
          </cell>
          <cell r="E1" t="str">
            <v>508-01-0001</v>
          </cell>
          <cell r="F1">
            <v>0</v>
          </cell>
          <cell r="G1" t="str">
            <v>508-03-0001</v>
          </cell>
          <cell r="H1">
            <v>0</v>
          </cell>
          <cell r="I1" t="str">
            <v>508-04-0003</v>
          </cell>
          <cell r="J1">
            <v>0</v>
          </cell>
          <cell r="K1" t="str">
            <v>508-12-0001</v>
          </cell>
          <cell r="L1">
            <v>0</v>
          </cell>
          <cell r="M1" t="str">
            <v>508-01-0005</v>
          </cell>
          <cell r="N1">
            <v>0</v>
          </cell>
          <cell r="O1" t="str">
            <v>508-01-0007</v>
          </cell>
          <cell r="P1">
            <v>0</v>
          </cell>
          <cell r="Q1" t="str">
            <v>509-04-0002</v>
          </cell>
          <cell r="R1">
            <v>0</v>
          </cell>
          <cell r="S1" t="str">
            <v>509-06-0002</v>
          </cell>
          <cell r="T1">
            <v>0</v>
          </cell>
          <cell r="U1" t="str">
            <v>509-03-0002</v>
          </cell>
          <cell r="V1">
            <v>0</v>
          </cell>
          <cell r="W1" t="str">
            <v>509-03-0001</v>
          </cell>
          <cell r="X1">
            <v>0</v>
          </cell>
        </row>
        <row r="2">
          <cell r="A2">
            <v>5</v>
          </cell>
          <cell r="B2">
            <v>0</v>
          </cell>
          <cell r="C2">
            <v>74</v>
          </cell>
          <cell r="D2">
            <v>0</v>
          </cell>
          <cell r="E2">
            <v>19</v>
          </cell>
          <cell r="F2">
            <v>0</v>
          </cell>
          <cell r="G2">
            <v>2</v>
          </cell>
          <cell r="H2">
            <v>0</v>
          </cell>
          <cell r="I2">
            <v>4</v>
          </cell>
          <cell r="J2">
            <v>0</v>
          </cell>
          <cell r="K2">
            <v>2</v>
          </cell>
          <cell r="L2">
            <v>0</v>
          </cell>
          <cell r="M2">
            <v>5</v>
          </cell>
          <cell r="N2">
            <v>0</v>
          </cell>
          <cell r="O2">
            <v>5</v>
          </cell>
          <cell r="P2">
            <v>0</v>
          </cell>
          <cell r="Q2">
            <v>5</v>
          </cell>
          <cell r="R2">
            <v>0</v>
          </cell>
          <cell r="S2">
            <v>3</v>
          </cell>
          <cell r="T2">
            <v>0</v>
          </cell>
          <cell r="U2">
            <v>3</v>
          </cell>
          <cell r="V2">
            <v>0</v>
          </cell>
          <cell r="W2">
            <v>2</v>
          </cell>
          <cell r="X2">
            <v>0</v>
          </cell>
        </row>
        <row r="3">
          <cell r="A3" t="str">
            <v>Serial Number</v>
          </cell>
          <cell r="B3" t="str">
            <v>Rev</v>
          </cell>
          <cell r="C3" t="str">
            <v>Serial Number</v>
          </cell>
          <cell r="D3" t="str">
            <v>Rev</v>
          </cell>
          <cell r="E3" t="str">
            <v>Serial Number</v>
          </cell>
          <cell r="F3" t="str">
            <v>Rev</v>
          </cell>
          <cell r="G3" t="str">
            <v>Serial Number</v>
          </cell>
          <cell r="H3" t="str">
            <v>Rev</v>
          </cell>
          <cell r="I3" t="str">
            <v>Serial Number</v>
          </cell>
          <cell r="J3" t="str">
            <v>Rev</v>
          </cell>
          <cell r="K3" t="str">
            <v>Serial Number</v>
          </cell>
          <cell r="L3" t="str">
            <v>Rev</v>
          </cell>
          <cell r="M3" t="str">
            <v>Serial Number</v>
          </cell>
          <cell r="N3" t="str">
            <v>Rev</v>
          </cell>
          <cell r="O3" t="str">
            <v>Serial Number</v>
          </cell>
          <cell r="P3" t="str">
            <v>Rev</v>
          </cell>
          <cell r="Q3" t="str">
            <v>Serial Number</v>
          </cell>
          <cell r="R3" t="str">
            <v>Location</v>
          </cell>
          <cell r="S3" t="str">
            <v>Serial Number</v>
          </cell>
          <cell r="T3" t="str">
            <v>Location</v>
          </cell>
          <cell r="U3" t="str">
            <v>Serial Number</v>
          </cell>
          <cell r="V3" t="str">
            <v>Location</v>
          </cell>
          <cell r="W3" t="str">
            <v>Serial Number</v>
          </cell>
          <cell r="X3" t="str">
            <v>Location</v>
          </cell>
        </row>
        <row r="4">
          <cell r="A4" t="str">
            <v>TEW32130002</v>
          </cell>
          <cell r="B4" t="str">
            <v>Rev</v>
          </cell>
          <cell r="C4" t="str">
            <v>PLW13154149</v>
          </cell>
          <cell r="D4" t="str">
            <v>Rev</v>
          </cell>
          <cell r="E4" t="str">
            <v>PLW12154074</v>
          </cell>
          <cell r="F4" t="str">
            <v>Rev</v>
          </cell>
          <cell r="G4" t="str">
            <v>PLW23156774</v>
          </cell>
          <cell r="H4" t="str">
            <v>Rev</v>
          </cell>
          <cell r="I4" t="str">
            <v>PLW38150001</v>
          </cell>
          <cell r="J4" t="str">
            <v>Rev</v>
          </cell>
          <cell r="K4" t="str">
            <v>PLW25160002</v>
          </cell>
          <cell r="L4" t="str">
            <v>Rev</v>
          </cell>
          <cell r="M4" t="str">
            <v>PLW36150707</v>
          </cell>
          <cell r="N4" t="str">
            <v>Rev</v>
          </cell>
          <cell r="O4" t="str">
            <v>PLW40150228</v>
          </cell>
          <cell r="P4" t="str">
            <v>Rev</v>
          </cell>
          <cell r="Q4" t="str">
            <v>PLW27160021</v>
          </cell>
          <cell r="R4" t="str">
            <v>Rev</v>
          </cell>
          <cell r="S4" t="str">
            <v>PLW26160006</v>
          </cell>
          <cell r="T4" t="str">
            <v>Location</v>
          </cell>
          <cell r="U4" t="str">
            <v>PLW27160029</v>
          </cell>
          <cell r="V4" t="str">
            <v>Location</v>
          </cell>
          <cell r="W4" t="str">
            <v>PLW07160049</v>
          </cell>
          <cell r="X4" t="str">
            <v>Location</v>
          </cell>
        </row>
        <row r="5">
          <cell r="A5" t="str">
            <v>TEW32130012</v>
          </cell>
          <cell r="B5">
            <v>0</v>
          </cell>
          <cell r="C5" t="str">
            <v>PLW13154150</v>
          </cell>
          <cell r="D5">
            <v>0</v>
          </cell>
          <cell r="E5" t="str">
            <v>PLW17155147</v>
          </cell>
          <cell r="F5">
            <v>0</v>
          </cell>
          <cell r="G5" t="str">
            <v>PLW26150075</v>
          </cell>
          <cell r="H5">
            <v>0</v>
          </cell>
          <cell r="I5" t="str">
            <v>PLW38150002</v>
          </cell>
          <cell r="J5">
            <v>0</v>
          </cell>
          <cell r="K5" t="str">
            <v>PLW25160006</v>
          </cell>
          <cell r="L5">
            <v>0</v>
          </cell>
          <cell r="M5" t="str">
            <v>PLW37150205</v>
          </cell>
          <cell r="N5">
            <v>0</v>
          </cell>
          <cell r="O5" t="str">
            <v>PLW40150229</v>
          </cell>
          <cell r="P5">
            <v>0</v>
          </cell>
          <cell r="Q5" t="str">
            <v>PLW27160022</v>
          </cell>
          <cell r="R5">
            <v>0</v>
          </cell>
          <cell r="S5" t="str">
            <v>PLW26160007</v>
          </cell>
          <cell r="T5">
            <v>0</v>
          </cell>
          <cell r="U5" t="str">
            <v>PLW27160030</v>
          </cell>
          <cell r="V5">
            <v>0</v>
          </cell>
          <cell r="W5" t="str">
            <v>PLW07160050</v>
          </cell>
          <cell r="X5">
            <v>0</v>
          </cell>
        </row>
        <row r="6">
          <cell r="A6" t="str">
            <v>TEW32130014</v>
          </cell>
          <cell r="B6">
            <v>0</v>
          </cell>
          <cell r="C6" t="str">
            <v>PLW13154151</v>
          </cell>
          <cell r="D6">
            <v>0</v>
          </cell>
          <cell r="E6" t="str">
            <v>PLW22156208</v>
          </cell>
          <cell r="F6">
            <v>0</v>
          </cell>
          <cell r="G6" t="str">
            <v>---</v>
          </cell>
          <cell r="H6">
            <v>0</v>
          </cell>
          <cell r="I6" t="str">
            <v>PLW38150003</v>
          </cell>
          <cell r="J6">
            <v>0</v>
          </cell>
          <cell r="K6" t="str">
            <v>---</v>
          </cell>
          <cell r="L6">
            <v>0</v>
          </cell>
          <cell r="M6" t="str">
            <v>PLW37150244</v>
          </cell>
          <cell r="N6">
            <v>0</v>
          </cell>
          <cell r="O6" t="str">
            <v>PLW40150230</v>
          </cell>
          <cell r="P6">
            <v>0</v>
          </cell>
          <cell r="Q6" t="str">
            <v>PLW27160023</v>
          </cell>
          <cell r="R6">
            <v>0</v>
          </cell>
          <cell r="S6" t="str">
            <v>PLW26160008</v>
          </cell>
          <cell r="T6">
            <v>0</v>
          </cell>
          <cell r="U6" t="str">
            <v>PLW27160031</v>
          </cell>
          <cell r="V6">
            <v>0</v>
          </cell>
          <cell r="W6">
            <v>0</v>
          </cell>
          <cell r="X6">
            <v>0</v>
          </cell>
        </row>
        <row r="7">
          <cell r="A7" t="str">
            <v>TEW32130038</v>
          </cell>
          <cell r="B7">
            <v>0</v>
          </cell>
          <cell r="C7" t="str">
            <v>PLW13154152</v>
          </cell>
          <cell r="D7">
            <v>0</v>
          </cell>
          <cell r="E7" t="str">
            <v>PLW23156504</v>
          </cell>
          <cell r="F7">
            <v>0</v>
          </cell>
          <cell r="G7" t="str">
            <v>---</v>
          </cell>
          <cell r="H7">
            <v>0</v>
          </cell>
          <cell r="I7" t="str">
            <v>PLW38150004</v>
          </cell>
          <cell r="J7">
            <v>0</v>
          </cell>
          <cell r="K7" t="str">
            <v>---</v>
          </cell>
          <cell r="L7">
            <v>0</v>
          </cell>
          <cell r="M7" t="str">
            <v>PLW37150278</v>
          </cell>
          <cell r="N7">
            <v>0</v>
          </cell>
          <cell r="O7" t="str">
            <v>PLW40150231</v>
          </cell>
          <cell r="P7">
            <v>0</v>
          </cell>
          <cell r="Q7" t="str">
            <v>PLW27160024</v>
          </cell>
          <cell r="R7">
            <v>0</v>
          </cell>
          <cell r="S7">
            <v>0</v>
          </cell>
          <cell r="T7">
            <v>0</v>
          </cell>
          <cell r="U7">
            <v>0</v>
          </cell>
          <cell r="V7">
            <v>0</v>
          </cell>
          <cell r="W7">
            <v>0</v>
          </cell>
          <cell r="X7">
            <v>0</v>
          </cell>
        </row>
        <row r="8">
          <cell r="A8" t="str">
            <v>TEW32130044</v>
          </cell>
          <cell r="B8">
            <v>0</v>
          </cell>
          <cell r="C8" t="str">
            <v>PLW13154153</v>
          </cell>
          <cell r="D8">
            <v>0</v>
          </cell>
          <cell r="E8" t="str">
            <v>PLW23156509</v>
          </cell>
          <cell r="F8">
            <v>0</v>
          </cell>
          <cell r="G8" t="str">
            <v>---</v>
          </cell>
          <cell r="H8">
            <v>0</v>
          </cell>
          <cell r="I8" t="str">
            <v>---</v>
          </cell>
          <cell r="J8">
            <v>0</v>
          </cell>
          <cell r="K8" t="str">
            <v>---</v>
          </cell>
          <cell r="L8">
            <v>0</v>
          </cell>
          <cell r="M8" t="str">
            <v>PLW42150107</v>
          </cell>
          <cell r="N8">
            <v>0</v>
          </cell>
          <cell r="O8" t="str">
            <v>PLW40150232</v>
          </cell>
          <cell r="P8">
            <v>0</v>
          </cell>
          <cell r="Q8" t="str">
            <v>PLW27160025</v>
          </cell>
          <cell r="R8">
            <v>0</v>
          </cell>
          <cell r="S8">
            <v>0</v>
          </cell>
          <cell r="T8">
            <v>0</v>
          </cell>
          <cell r="U8">
            <v>0</v>
          </cell>
          <cell r="V8">
            <v>0</v>
          </cell>
          <cell r="W8">
            <v>0</v>
          </cell>
          <cell r="X8">
            <v>0</v>
          </cell>
        </row>
        <row r="9">
          <cell r="A9" t="str">
            <v>---</v>
          </cell>
          <cell r="B9">
            <v>0</v>
          </cell>
          <cell r="C9" t="str">
            <v>PLW13154154</v>
          </cell>
          <cell r="D9">
            <v>0</v>
          </cell>
          <cell r="E9" t="str">
            <v>PLW27150043</v>
          </cell>
          <cell r="F9">
            <v>0</v>
          </cell>
          <cell r="G9" t="str">
            <v>---</v>
          </cell>
          <cell r="H9">
            <v>0</v>
          </cell>
          <cell r="I9" t="str">
            <v>---</v>
          </cell>
          <cell r="J9">
            <v>0</v>
          </cell>
          <cell r="K9" t="str">
            <v>---</v>
          </cell>
          <cell r="L9">
            <v>0</v>
          </cell>
          <cell r="M9">
            <v>0</v>
          </cell>
          <cell r="N9">
            <v>0</v>
          </cell>
          <cell r="O9">
            <v>0</v>
          </cell>
          <cell r="P9">
            <v>0</v>
          </cell>
          <cell r="Q9">
            <v>0</v>
          </cell>
          <cell r="R9">
            <v>0</v>
          </cell>
          <cell r="S9">
            <v>0</v>
          </cell>
          <cell r="T9">
            <v>0</v>
          </cell>
          <cell r="U9">
            <v>0</v>
          </cell>
          <cell r="V9">
            <v>0</v>
          </cell>
          <cell r="W9">
            <v>0</v>
          </cell>
          <cell r="X9">
            <v>0</v>
          </cell>
        </row>
        <row r="10">
          <cell r="A10" t="str">
            <v>---</v>
          </cell>
          <cell r="B10">
            <v>0</v>
          </cell>
          <cell r="C10" t="str">
            <v>PLW13154155</v>
          </cell>
          <cell r="D10">
            <v>0</v>
          </cell>
          <cell r="E10" t="str">
            <v>PLW27150044</v>
          </cell>
          <cell r="F10">
            <v>0</v>
          </cell>
          <cell r="G10" t="str">
            <v>---</v>
          </cell>
          <cell r="H10">
            <v>0</v>
          </cell>
          <cell r="I10" t="str">
            <v>---</v>
          </cell>
          <cell r="J10">
            <v>0</v>
          </cell>
          <cell r="K10" t="str">
            <v>---</v>
          </cell>
          <cell r="L10">
            <v>0</v>
          </cell>
          <cell r="M10">
            <v>0</v>
          </cell>
          <cell r="N10">
            <v>0</v>
          </cell>
          <cell r="O10">
            <v>0</v>
          </cell>
          <cell r="P10">
            <v>0</v>
          </cell>
          <cell r="Q10">
            <v>0</v>
          </cell>
          <cell r="R10">
            <v>0</v>
          </cell>
          <cell r="S10">
            <v>0</v>
          </cell>
          <cell r="T10">
            <v>0</v>
          </cell>
          <cell r="U10">
            <v>0</v>
          </cell>
          <cell r="V10">
            <v>0</v>
          </cell>
          <cell r="W10">
            <v>0</v>
          </cell>
          <cell r="X10">
            <v>0</v>
          </cell>
        </row>
        <row r="11">
          <cell r="A11" t="str">
            <v>---</v>
          </cell>
          <cell r="B11">
            <v>0</v>
          </cell>
          <cell r="C11" t="str">
            <v>PLW13154156</v>
          </cell>
          <cell r="D11">
            <v>0</v>
          </cell>
          <cell r="E11" t="str">
            <v>PLW27150045</v>
          </cell>
          <cell r="F11">
            <v>0</v>
          </cell>
          <cell r="G11" t="str">
            <v>---</v>
          </cell>
          <cell r="H11">
            <v>0</v>
          </cell>
          <cell r="I11" t="str">
            <v>---</v>
          </cell>
          <cell r="J11">
            <v>0</v>
          </cell>
          <cell r="K11" t="str">
            <v>---</v>
          </cell>
          <cell r="L11">
            <v>0</v>
          </cell>
          <cell r="M11">
            <v>0</v>
          </cell>
          <cell r="N11">
            <v>0</v>
          </cell>
          <cell r="O11">
            <v>0</v>
          </cell>
          <cell r="P11">
            <v>0</v>
          </cell>
          <cell r="Q11">
            <v>0</v>
          </cell>
          <cell r="R11">
            <v>0</v>
          </cell>
          <cell r="S11">
            <v>0</v>
          </cell>
          <cell r="T11">
            <v>0</v>
          </cell>
          <cell r="U11">
            <v>0</v>
          </cell>
          <cell r="V11">
            <v>0</v>
          </cell>
          <cell r="W11">
            <v>0</v>
          </cell>
          <cell r="X11">
            <v>0</v>
          </cell>
        </row>
        <row r="12">
          <cell r="A12" t="str">
            <v>---</v>
          </cell>
          <cell r="B12">
            <v>0</v>
          </cell>
          <cell r="C12" t="str">
            <v>PLW13154159</v>
          </cell>
          <cell r="D12">
            <v>0</v>
          </cell>
          <cell r="E12" t="str">
            <v>PLW35150178</v>
          </cell>
          <cell r="F12">
            <v>0</v>
          </cell>
          <cell r="G12" t="str">
            <v>---</v>
          </cell>
          <cell r="H12">
            <v>0</v>
          </cell>
          <cell r="I12" t="str">
            <v>---</v>
          </cell>
          <cell r="J12">
            <v>0</v>
          </cell>
          <cell r="K12" t="str">
            <v>---</v>
          </cell>
          <cell r="L12">
            <v>0</v>
          </cell>
          <cell r="M12">
            <v>0</v>
          </cell>
          <cell r="N12">
            <v>0</v>
          </cell>
          <cell r="O12">
            <v>0</v>
          </cell>
          <cell r="P12">
            <v>0</v>
          </cell>
          <cell r="Q12">
            <v>0</v>
          </cell>
          <cell r="R12">
            <v>0</v>
          </cell>
          <cell r="S12">
            <v>0</v>
          </cell>
          <cell r="T12">
            <v>0</v>
          </cell>
          <cell r="U12">
            <v>0</v>
          </cell>
          <cell r="V12">
            <v>0</v>
          </cell>
          <cell r="W12">
            <v>0</v>
          </cell>
          <cell r="X12">
            <v>0</v>
          </cell>
        </row>
        <row r="13">
          <cell r="A13" t="str">
            <v>---</v>
          </cell>
          <cell r="B13">
            <v>0</v>
          </cell>
          <cell r="C13" t="str">
            <v>PLW13154160</v>
          </cell>
          <cell r="D13">
            <v>0</v>
          </cell>
          <cell r="E13" t="str">
            <v>PLW35150191</v>
          </cell>
          <cell r="F13">
            <v>0</v>
          </cell>
          <cell r="G13" t="str">
            <v>---</v>
          </cell>
          <cell r="H13">
            <v>0</v>
          </cell>
          <cell r="I13" t="str">
            <v>---</v>
          </cell>
          <cell r="J13">
            <v>0</v>
          </cell>
          <cell r="K13" t="str">
            <v>---</v>
          </cell>
          <cell r="L13">
            <v>0</v>
          </cell>
          <cell r="M13">
            <v>0</v>
          </cell>
          <cell r="N13">
            <v>0</v>
          </cell>
          <cell r="O13">
            <v>0</v>
          </cell>
          <cell r="P13">
            <v>0</v>
          </cell>
          <cell r="Q13">
            <v>0</v>
          </cell>
          <cell r="R13">
            <v>0</v>
          </cell>
          <cell r="S13">
            <v>0</v>
          </cell>
          <cell r="T13">
            <v>0</v>
          </cell>
          <cell r="U13">
            <v>0</v>
          </cell>
          <cell r="V13">
            <v>0</v>
          </cell>
          <cell r="W13">
            <v>0</v>
          </cell>
          <cell r="X13">
            <v>0</v>
          </cell>
        </row>
        <row r="14">
          <cell r="A14" t="str">
            <v>---</v>
          </cell>
          <cell r="B14">
            <v>0</v>
          </cell>
          <cell r="C14" t="str">
            <v>PLW13154161</v>
          </cell>
          <cell r="D14">
            <v>0</v>
          </cell>
          <cell r="E14" t="str">
            <v>PLW35150194</v>
          </cell>
          <cell r="F14">
            <v>0</v>
          </cell>
          <cell r="G14" t="str">
            <v>---</v>
          </cell>
          <cell r="H14">
            <v>0</v>
          </cell>
          <cell r="I14" t="str">
            <v>---</v>
          </cell>
          <cell r="J14">
            <v>0</v>
          </cell>
          <cell r="K14" t="str">
            <v>---</v>
          </cell>
          <cell r="L14">
            <v>0</v>
          </cell>
          <cell r="M14">
            <v>0</v>
          </cell>
          <cell r="N14">
            <v>0</v>
          </cell>
          <cell r="O14">
            <v>0</v>
          </cell>
          <cell r="P14">
            <v>0</v>
          </cell>
          <cell r="Q14">
            <v>0</v>
          </cell>
          <cell r="R14">
            <v>0</v>
          </cell>
          <cell r="S14">
            <v>0</v>
          </cell>
          <cell r="T14">
            <v>0</v>
          </cell>
          <cell r="U14">
            <v>0</v>
          </cell>
          <cell r="V14">
            <v>0</v>
          </cell>
          <cell r="W14">
            <v>0</v>
          </cell>
          <cell r="X14">
            <v>0</v>
          </cell>
        </row>
        <row r="15">
          <cell r="A15" t="str">
            <v>---</v>
          </cell>
          <cell r="B15">
            <v>0</v>
          </cell>
          <cell r="C15" t="str">
            <v>PLW13154162</v>
          </cell>
          <cell r="D15">
            <v>0</v>
          </cell>
          <cell r="E15" t="str">
            <v>PLW35150197</v>
          </cell>
          <cell r="F15">
            <v>0</v>
          </cell>
          <cell r="G15" t="str">
            <v>---</v>
          </cell>
          <cell r="H15">
            <v>0</v>
          </cell>
          <cell r="I15" t="str">
            <v>---</v>
          </cell>
          <cell r="J15">
            <v>0</v>
          </cell>
          <cell r="K15" t="str">
            <v>---</v>
          </cell>
          <cell r="L15">
            <v>0</v>
          </cell>
          <cell r="M15">
            <v>0</v>
          </cell>
          <cell r="N15">
            <v>0</v>
          </cell>
          <cell r="O15">
            <v>0</v>
          </cell>
          <cell r="P15">
            <v>0</v>
          </cell>
          <cell r="Q15">
            <v>0</v>
          </cell>
          <cell r="R15">
            <v>0</v>
          </cell>
          <cell r="S15">
            <v>0</v>
          </cell>
          <cell r="T15">
            <v>0</v>
          </cell>
          <cell r="U15">
            <v>0</v>
          </cell>
          <cell r="V15">
            <v>0</v>
          </cell>
          <cell r="W15">
            <v>0</v>
          </cell>
          <cell r="X15">
            <v>0</v>
          </cell>
        </row>
        <row r="16">
          <cell r="A16" t="str">
            <v>---</v>
          </cell>
          <cell r="B16">
            <v>0</v>
          </cell>
          <cell r="C16" t="str">
            <v>PLW13154163</v>
          </cell>
          <cell r="D16">
            <v>0</v>
          </cell>
          <cell r="E16" t="str">
            <v>PLW35150212</v>
          </cell>
          <cell r="F16">
            <v>0</v>
          </cell>
          <cell r="G16" t="str">
            <v>---</v>
          </cell>
          <cell r="H16">
            <v>0</v>
          </cell>
          <cell r="I16" t="str">
            <v>---</v>
          </cell>
          <cell r="J16">
            <v>0</v>
          </cell>
          <cell r="K16" t="str">
            <v>---</v>
          </cell>
          <cell r="L16">
            <v>0</v>
          </cell>
          <cell r="M16">
            <v>0</v>
          </cell>
          <cell r="N16">
            <v>0</v>
          </cell>
          <cell r="O16">
            <v>0</v>
          </cell>
          <cell r="P16">
            <v>0</v>
          </cell>
          <cell r="Q16">
            <v>0</v>
          </cell>
          <cell r="R16">
            <v>0</v>
          </cell>
          <cell r="S16">
            <v>0</v>
          </cell>
          <cell r="T16">
            <v>0</v>
          </cell>
          <cell r="U16">
            <v>0</v>
          </cell>
          <cell r="V16">
            <v>0</v>
          </cell>
          <cell r="W16">
            <v>0</v>
          </cell>
          <cell r="X16">
            <v>0</v>
          </cell>
        </row>
        <row r="17">
          <cell r="A17" t="str">
            <v>---</v>
          </cell>
          <cell r="B17">
            <v>0</v>
          </cell>
          <cell r="C17" t="str">
            <v>PLW13154165</v>
          </cell>
          <cell r="D17">
            <v>0</v>
          </cell>
          <cell r="E17" t="str">
            <v>PLW35150219</v>
          </cell>
          <cell r="F17">
            <v>0</v>
          </cell>
          <cell r="G17" t="str">
            <v>---</v>
          </cell>
          <cell r="H17">
            <v>0</v>
          </cell>
          <cell r="I17" t="str">
            <v>---</v>
          </cell>
          <cell r="J17">
            <v>0</v>
          </cell>
          <cell r="K17" t="str">
            <v>---</v>
          </cell>
          <cell r="L17">
            <v>0</v>
          </cell>
          <cell r="M17">
            <v>0</v>
          </cell>
          <cell r="N17">
            <v>0</v>
          </cell>
          <cell r="O17">
            <v>0</v>
          </cell>
          <cell r="P17">
            <v>0</v>
          </cell>
          <cell r="Q17">
            <v>0</v>
          </cell>
          <cell r="R17">
            <v>0</v>
          </cell>
          <cell r="S17">
            <v>0</v>
          </cell>
          <cell r="T17">
            <v>0</v>
          </cell>
          <cell r="U17">
            <v>0</v>
          </cell>
          <cell r="V17">
            <v>0</v>
          </cell>
          <cell r="W17">
            <v>0</v>
          </cell>
          <cell r="X17">
            <v>0</v>
          </cell>
        </row>
        <row r="18">
          <cell r="A18" t="str">
            <v>---</v>
          </cell>
          <cell r="B18">
            <v>0</v>
          </cell>
          <cell r="C18" t="str">
            <v>PLW13154166</v>
          </cell>
          <cell r="D18">
            <v>0</v>
          </cell>
          <cell r="E18" t="str">
            <v>PLW35150223</v>
          </cell>
          <cell r="F18">
            <v>0</v>
          </cell>
          <cell r="G18" t="str">
            <v>---</v>
          </cell>
          <cell r="H18">
            <v>0</v>
          </cell>
          <cell r="I18" t="str">
            <v>---</v>
          </cell>
          <cell r="J18">
            <v>0</v>
          </cell>
          <cell r="K18" t="str">
            <v>---</v>
          </cell>
          <cell r="L18">
            <v>0</v>
          </cell>
          <cell r="M18">
            <v>0</v>
          </cell>
          <cell r="N18">
            <v>0</v>
          </cell>
          <cell r="O18">
            <v>0</v>
          </cell>
          <cell r="P18">
            <v>0</v>
          </cell>
          <cell r="Q18">
            <v>0</v>
          </cell>
          <cell r="R18">
            <v>0</v>
          </cell>
          <cell r="S18">
            <v>0</v>
          </cell>
          <cell r="T18">
            <v>0</v>
          </cell>
          <cell r="U18">
            <v>0</v>
          </cell>
          <cell r="V18">
            <v>0</v>
          </cell>
          <cell r="W18">
            <v>0</v>
          </cell>
          <cell r="X18">
            <v>0</v>
          </cell>
        </row>
        <row r="19">
          <cell r="A19" t="str">
            <v>---</v>
          </cell>
          <cell r="B19">
            <v>0</v>
          </cell>
          <cell r="C19" t="str">
            <v>PLW13154167</v>
          </cell>
          <cell r="D19">
            <v>0</v>
          </cell>
          <cell r="E19" t="str">
            <v>PLW35150224</v>
          </cell>
          <cell r="F19">
            <v>0</v>
          </cell>
          <cell r="G19" t="str">
            <v>---</v>
          </cell>
          <cell r="H19">
            <v>0</v>
          </cell>
          <cell r="I19" t="str">
            <v>---</v>
          </cell>
          <cell r="J19">
            <v>0</v>
          </cell>
          <cell r="K19" t="str">
            <v>---</v>
          </cell>
          <cell r="L19">
            <v>0</v>
          </cell>
          <cell r="M19">
            <v>0</v>
          </cell>
          <cell r="N19">
            <v>0</v>
          </cell>
          <cell r="O19">
            <v>0</v>
          </cell>
          <cell r="P19">
            <v>0</v>
          </cell>
          <cell r="Q19">
            <v>0</v>
          </cell>
          <cell r="R19">
            <v>0</v>
          </cell>
          <cell r="S19">
            <v>0</v>
          </cell>
          <cell r="T19">
            <v>0</v>
          </cell>
          <cell r="U19">
            <v>0</v>
          </cell>
          <cell r="V19">
            <v>0</v>
          </cell>
          <cell r="W19">
            <v>0</v>
          </cell>
          <cell r="X19">
            <v>0</v>
          </cell>
        </row>
        <row r="20">
          <cell r="A20" t="str">
            <v>---</v>
          </cell>
          <cell r="B20">
            <v>0</v>
          </cell>
          <cell r="C20" t="str">
            <v>PLW13154168</v>
          </cell>
          <cell r="D20">
            <v>0</v>
          </cell>
          <cell r="E20" t="str">
            <v>PLW35150227</v>
          </cell>
          <cell r="F20">
            <v>0</v>
          </cell>
          <cell r="G20" t="str">
            <v>---</v>
          </cell>
          <cell r="H20">
            <v>0</v>
          </cell>
          <cell r="I20" t="str">
            <v>---</v>
          </cell>
          <cell r="J20">
            <v>0</v>
          </cell>
          <cell r="K20" t="str">
            <v>---</v>
          </cell>
          <cell r="L20">
            <v>0</v>
          </cell>
          <cell r="M20">
            <v>0</v>
          </cell>
          <cell r="N20">
            <v>0</v>
          </cell>
          <cell r="O20">
            <v>0</v>
          </cell>
          <cell r="P20">
            <v>0</v>
          </cell>
          <cell r="Q20">
            <v>0</v>
          </cell>
          <cell r="R20">
            <v>0</v>
          </cell>
          <cell r="S20">
            <v>0</v>
          </cell>
          <cell r="T20">
            <v>0</v>
          </cell>
          <cell r="U20">
            <v>0</v>
          </cell>
          <cell r="V20">
            <v>0</v>
          </cell>
          <cell r="W20">
            <v>0</v>
          </cell>
          <cell r="X20">
            <v>0</v>
          </cell>
        </row>
        <row r="21">
          <cell r="A21" t="str">
            <v>---</v>
          </cell>
          <cell r="B21">
            <v>0</v>
          </cell>
          <cell r="C21" t="str">
            <v>PLW13154169</v>
          </cell>
          <cell r="D21">
            <v>0</v>
          </cell>
          <cell r="E21" t="str">
            <v>PLW35150229</v>
          </cell>
          <cell r="F21">
            <v>0</v>
          </cell>
          <cell r="G21" t="str">
            <v>---</v>
          </cell>
          <cell r="H21">
            <v>0</v>
          </cell>
          <cell r="I21" t="str">
            <v>---</v>
          </cell>
          <cell r="J21">
            <v>0</v>
          </cell>
          <cell r="K21" t="str">
            <v>---</v>
          </cell>
          <cell r="L21">
            <v>0</v>
          </cell>
          <cell r="M21">
            <v>0</v>
          </cell>
          <cell r="N21">
            <v>0</v>
          </cell>
          <cell r="O21">
            <v>0</v>
          </cell>
          <cell r="P21">
            <v>0</v>
          </cell>
          <cell r="Q21">
            <v>0</v>
          </cell>
          <cell r="R21">
            <v>0</v>
          </cell>
          <cell r="S21">
            <v>0</v>
          </cell>
          <cell r="T21">
            <v>0</v>
          </cell>
          <cell r="U21">
            <v>0</v>
          </cell>
          <cell r="V21">
            <v>0</v>
          </cell>
          <cell r="W21">
            <v>0</v>
          </cell>
          <cell r="X21">
            <v>0</v>
          </cell>
        </row>
        <row r="22">
          <cell r="A22" t="str">
            <v>---</v>
          </cell>
          <cell r="B22">
            <v>0</v>
          </cell>
          <cell r="C22" t="str">
            <v>PLW13154170</v>
          </cell>
          <cell r="D22">
            <v>0</v>
          </cell>
          <cell r="E22" t="str">
            <v>PLW35150230</v>
          </cell>
          <cell r="F22">
            <v>0</v>
          </cell>
          <cell r="G22" t="str">
            <v>---</v>
          </cell>
          <cell r="H22">
            <v>0</v>
          </cell>
          <cell r="I22" t="str">
            <v>---</v>
          </cell>
          <cell r="J22">
            <v>0</v>
          </cell>
          <cell r="K22" t="str">
            <v>---</v>
          </cell>
          <cell r="L22">
            <v>0</v>
          </cell>
          <cell r="M22">
            <v>0</v>
          </cell>
          <cell r="N22">
            <v>0</v>
          </cell>
          <cell r="O22">
            <v>0</v>
          </cell>
          <cell r="P22">
            <v>0</v>
          </cell>
          <cell r="Q22">
            <v>0</v>
          </cell>
          <cell r="R22">
            <v>0</v>
          </cell>
          <cell r="S22">
            <v>0</v>
          </cell>
          <cell r="T22">
            <v>0</v>
          </cell>
          <cell r="U22">
            <v>0</v>
          </cell>
          <cell r="V22">
            <v>0</v>
          </cell>
          <cell r="W22">
            <v>0</v>
          </cell>
          <cell r="X22">
            <v>0</v>
          </cell>
        </row>
        <row r="23">
          <cell r="A23" t="str">
            <v>---</v>
          </cell>
          <cell r="B23">
            <v>0</v>
          </cell>
          <cell r="C23" t="str">
            <v>PLW13154171</v>
          </cell>
          <cell r="D23">
            <v>0</v>
          </cell>
          <cell r="E23" t="str">
            <v>---</v>
          </cell>
          <cell r="F23">
            <v>0</v>
          </cell>
          <cell r="G23" t="str">
            <v>---</v>
          </cell>
          <cell r="H23">
            <v>0</v>
          </cell>
          <cell r="I23" t="str">
            <v>---</v>
          </cell>
          <cell r="J23">
            <v>0</v>
          </cell>
          <cell r="K23" t="str">
            <v>---</v>
          </cell>
          <cell r="L23">
            <v>0</v>
          </cell>
          <cell r="M23">
            <v>0</v>
          </cell>
          <cell r="N23">
            <v>0</v>
          </cell>
          <cell r="O23">
            <v>0</v>
          </cell>
          <cell r="P23">
            <v>0</v>
          </cell>
          <cell r="Q23">
            <v>0</v>
          </cell>
          <cell r="R23">
            <v>0</v>
          </cell>
          <cell r="S23">
            <v>0</v>
          </cell>
          <cell r="T23">
            <v>0</v>
          </cell>
          <cell r="U23">
            <v>0</v>
          </cell>
          <cell r="V23">
            <v>0</v>
          </cell>
          <cell r="W23">
            <v>0</v>
          </cell>
          <cell r="X23">
            <v>0</v>
          </cell>
        </row>
        <row r="24">
          <cell r="A24" t="str">
            <v>---</v>
          </cell>
          <cell r="B24">
            <v>0</v>
          </cell>
          <cell r="C24" t="str">
            <v>PLW18155546</v>
          </cell>
          <cell r="D24">
            <v>0</v>
          </cell>
          <cell r="E24" t="str">
            <v>---</v>
          </cell>
          <cell r="F24">
            <v>0</v>
          </cell>
          <cell r="G24" t="str">
            <v>---</v>
          </cell>
          <cell r="H24">
            <v>0</v>
          </cell>
          <cell r="I24" t="str">
            <v>---</v>
          </cell>
          <cell r="J24">
            <v>0</v>
          </cell>
          <cell r="K24" t="str">
            <v>---</v>
          </cell>
          <cell r="L24">
            <v>0</v>
          </cell>
          <cell r="M24">
            <v>0</v>
          </cell>
          <cell r="N24">
            <v>0</v>
          </cell>
          <cell r="O24">
            <v>0</v>
          </cell>
          <cell r="P24">
            <v>0</v>
          </cell>
          <cell r="Q24">
            <v>0</v>
          </cell>
          <cell r="R24">
            <v>0</v>
          </cell>
          <cell r="S24">
            <v>0</v>
          </cell>
          <cell r="T24">
            <v>0</v>
          </cell>
          <cell r="U24">
            <v>0</v>
          </cell>
          <cell r="V24">
            <v>0</v>
          </cell>
          <cell r="W24">
            <v>0</v>
          </cell>
          <cell r="X24">
            <v>0</v>
          </cell>
        </row>
        <row r="25">
          <cell r="A25" t="str">
            <v>---</v>
          </cell>
          <cell r="B25">
            <v>0</v>
          </cell>
          <cell r="C25" t="str">
            <v>PLW18155547</v>
          </cell>
          <cell r="D25">
            <v>0</v>
          </cell>
          <cell r="E25" t="str">
            <v>---</v>
          </cell>
          <cell r="F25">
            <v>0</v>
          </cell>
          <cell r="G25" t="str">
            <v>---</v>
          </cell>
          <cell r="H25">
            <v>0</v>
          </cell>
          <cell r="I25" t="str">
            <v>---</v>
          </cell>
          <cell r="J25">
            <v>0</v>
          </cell>
          <cell r="K25" t="str">
            <v>---</v>
          </cell>
          <cell r="L25">
            <v>0</v>
          </cell>
          <cell r="M25">
            <v>0</v>
          </cell>
          <cell r="N25">
            <v>0</v>
          </cell>
          <cell r="O25">
            <v>0</v>
          </cell>
          <cell r="P25">
            <v>0</v>
          </cell>
          <cell r="Q25">
            <v>0</v>
          </cell>
          <cell r="R25">
            <v>0</v>
          </cell>
          <cell r="S25">
            <v>0</v>
          </cell>
          <cell r="T25">
            <v>0</v>
          </cell>
          <cell r="U25">
            <v>0</v>
          </cell>
          <cell r="V25">
            <v>0</v>
          </cell>
          <cell r="W25">
            <v>0</v>
          </cell>
          <cell r="X25">
            <v>0</v>
          </cell>
        </row>
        <row r="26">
          <cell r="A26" t="str">
            <v>---</v>
          </cell>
          <cell r="B26">
            <v>0</v>
          </cell>
          <cell r="C26" t="str">
            <v>PLW18155551</v>
          </cell>
          <cell r="D26">
            <v>0</v>
          </cell>
          <cell r="E26" t="str">
            <v>---</v>
          </cell>
          <cell r="F26">
            <v>0</v>
          </cell>
          <cell r="G26" t="str">
            <v>---</v>
          </cell>
          <cell r="H26">
            <v>0</v>
          </cell>
          <cell r="I26" t="str">
            <v>---</v>
          </cell>
          <cell r="J26">
            <v>0</v>
          </cell>
          <cell r="K26" t="str">
            <v>---</v>
          </cell>
          <cell r="L26">
            <v>0</v>
          </cell>
          <cell r="M26">
            <v>0</v>
          </cell>
          <cell r="N26">
            <v>0</v>
          </cell>
          <cell r="O26">
            <v>0</v>
          </cell>
          <cell r="P26">
            <v>0</v>
          </cell>
          <cell r="Q26">
            <v>0</v>
          </cell>
          <cell r="R26">
            <v>0</v>
          </cell>
          <cell r="S26">
            <v>0</v>
          </cell>
          <cell r="T26">
            <v>0</v>
          </cell>
          <cell r="U26">
            <v>0</v>
          </cell>
          <cell r="V26">
            <v>0</v>
          </cell>
          <cell r="W26">
            <v>0</v>
          </cell>
          <cell r="X26">
            <v>0</v>
          </cell>
        </row>
        <row r="27">
          <cell r="A27" t="str">
            <v>---</v>
          </cell>
          <cell r="B27">
            <v>0</v>
          </cell>
          <cell r="C27" t="str">
            <v>PLW18155553</v>
          </cell>
          <cell r="D27">
            <v>0</v>
          </cell>
          <cell r="E27" t="str">
            <v>---</v>
          </cell>
          <cell r="F27">
            <v>0</v>
          </cell>
          <cell r="G27" t="str">
            <v>---</v>
          </cell>
          <cell r="H27">
            <v>0</v>
          </cell>
          <cell r="I27" t="str">
            <v>---</v>
          </cell>
          <cell r="J27">
            <v>0</v>
          </cell>
          <cell r="K27" t="str">
            <v>---</v>
          </cell>
          <cell r="L27">
            <v>0</v>
          </cell>
          <cell r="M27">
            <v>0</v>
          </cell>
          <cell r="N27">
            <v>0</v>
          </cell>
          <cell r="O27">
            <v>0</v>
          </cell>
          <cell r="P27">
            <v>0</v>
          </cell>
          <cell r="Q27">
            <v>0</v>
          </cell>
          <cell r="R27">
            <v>0</v>
          </cell>
          <cell r="S27">
            <v>0</v>
          </cell>
          <cell r="T27">
            <v>0</v>
          </cell>
          <cell r="U27">
            <v>0</v>
          </cell>
          <cell r="V27">
            <v>0</v>
          </cell>
          <cell r="W27">
            <v>0</v>
          </cell>
          <cell r="X27">
            <v>0</v>
          </cell>
        </row>
        <row r="28">
          <cell r="A28" t="str">
            <v>---</v>
          </cell>
          <cell r="B28">
            <v>0</v>
          </cell>
          <cell r="C28" t="str">
            <v>PLW18155554</v>
          </cell>
          <cell r="D28">
            <v>0</v>
          </cell>
          <cell r="E28" t="str">
            <v>---</v>
          </cell>
          <cell r="F28">
            <v>0</v>
          </cell>
          <cell r="G28" t="str">
            <v>---</v>
          </cell>
          <cell r="H28">
            <v>0</v>
          </cell>
          <cell r="I28" t="str">
            <v>---</v>
          </cell>
          <cell r="J28">
            <v>0</v>
          </cell>
          <cell r="K28" t="str">
            <v>---</v>
          </cell>
          <cell r="L28">
            <v>0</v>
          </cell>
          <cell r="M28">
            <v>0</v>
          </cell>
          <cell r="N28">
            <v>0</v>
          </cell>
          <cell r="O28">
            <v>0</v>
          </cell>
          <cell r="P28">
            <v>0</v>
          </cell>
          <cell r="Q28">
            <v>0</v>
          </cell>
          <cell r="R28">
            <v>0</v>
          </cell>
          <cell r="S28">
            <v>0</v>
          </cell>
          <cell r="T28">
            <v>0</v>
          </cell>
          <cell r="U28">
            <v>0</v>
          </cell>
          <cell r="V28">
            <v>0</v>
          </cell>
          <cell r="W28">
            <v>0</v>
          </cell>
          <cell r="X28">
            <v>0</v>
          </cell>
        </row>
        <row r="29">
          <cell r="A29" t="str">
            <v>---</v>
          </cell>
          <cell r="B29">
            <v>0</v>
          </cell>
          <cell r="C29" t="str">
            <v>PLW18155555</v>
          </cell>
          <cell r="D29">
            <v>0</v>
          </cell>
          <cell r="E29" t="str">
            <v>---</v>
          </cell>
          <cell r="F29">
            <v>0</v>
          </cell>
          <cell r="G29" t="str">
            <v>---</v>
          </cell>
          <cell r="H29">
            <v>0</v>
          </cell>
          <cell r="I29" t="str">
            <v>---</v>
          </cell>
          <cell r="J29">
            <v>0</v>
          </cell>
          <cell r="K29" t="str">
            <v>---</v>
          </cell>
          <cell r="L29">
            <v>0</v>
          </cell>
          <cell r="M29">
            <v>0</v>
          </cell>
          <cell r="N29">
            <v>0</v>
          </cell>
          <cell r="O29">
            <v>0</v>
          </cell>
          <cell r="P29">
            <v>0</v>
          </cell>
          <cell r="Q29">
            <v>0</v>
          </cell>
          <cell r="R29">
            <v>0</v>
          </cell>
          <cell r="S29">
            <v>0</v>
          </cell>
          <cell r="T29">
            <v>0</v>
          </cell>
          <cell r="U29">
            <v>0</v>
          </cell>
          <cell r="V29">
            <v>0</v>
          </cell>
          <cell r="W29">
            <v>0</v>
          </cell>
          <cell r="X29">
            <v>0</v>
          </cell>
        </row>
        <row r="30">
          <cell r="A30" t="str">
            <v>---</v>
          </cell>
          <cell r="B30">
            <v>0</v>
          </cell>
          <cell r="C30" t="str">
            <v>PLW18155556</v>
          </cell>
          <cell r="D30">
            <v>0</v>
          </cell>
          <cell r="E30" t="str">
            <v>---</v>
          </cell>
          <cell r="F30">
            <v>0</v>
          </cell>
          <cell r="G30" t="str">
            <v>---</v>
          </cell>
          <cell r="H30">
            <v>0</v>
          </cell>
          <cell r="I30" t="str">
            <v>---</v>
          </cell>
          <cell r="J30">
            <v>0</v>
          </cell>
          <cell r="K30" t="str">
            <v>---</v>
          </cell>
          <cell r="L30">
            <v>0</v>
          </cell>
          <cell r="M30">
            <v>0</v>
          </cell>
          <cell r="N30">
            <v>0</v>
          </cell>
          <cell r="O30">
            <v>0</v>
          </cell>
          <cell r="P30">
            <v>0</v>
          </cell>
          <cell r="Q30">
            <v>0</v>
          </cell>
          <cell r="R30">
            <v>0</v>
          </cell>
          <cell r="S30">
            <v>0</v>
          </cell>
          <cell r="T30">
            <v>0</v>
          </cell>
          <cell r="U30">
            <v>0</v>
          </cell>
          <cell r="V30">
            <v>0</v>
          </cell>
          <cell r="W30">
            <v>0</v>
          </cell>
          <cell r="X30">
            <v>0</v>
          </cell>
        </row>
        <row r="31">
          <cell r="A31" t="str">
            <v>---</v>
          </cell>
          <cell r="B31">
            <v>0</v>
          </cell>
          <cell r="C31" t="str">
            <v>PLW18155558</v>
          </cell>
          <cell r="D31">
            <v>0</v>
          </cell>
          <cell r="E31" t="str">
            <v>---</v>
          </cell>
          <cell r="F31">
            <v>0</v>
          </cell>
          <cell r="G31" t="str">
            <v>---</v>
          </cell>
          <cell r="H31">
            <v>0</v>
          </cell>
          <cell r="I31" t="str">
            <v>---</v>
          </cell>
          <cell r="J31">
            <v>0</v>
          </cell>
          <cell r="K31" t="str">
            <v>---</v>
          </cell>
          <cell r="L31">
            <v>0</v>
          </cell>
          <cell r="M31">
            <v>0</v>
          </cell>
          <cell r="N31">
            <v>0</v>
          </cell>
          <cell r="O31">
            <v>0</v>
          </cell>
          <cell r="P31">
            <v>0</v>
          </cell>
          <cell r="Q31">
            <v>0</v>
          </cell>
          <cell r="R31">
            <v>0</v>
          </cell>
          <cell r="S31">
            <v>0</v>
          </cell>
          <cell r="T31">
            <v>0</v>
          </cell>
          <cell r="U31">
            <v>0</v>
          </cell>
          <cell r="V31">
            <v>0</v>
          </cell>
          <cell r="W31">
            <v>0</v>
          </cell>
          <cell r="X31">
            <v>0</v>
          </cell>
        </row>
        <row r="32">
          <cell r="A32" t="str">
            <v>---</v>
          </cell>
          <cell r="B32">
            <v>0</v>
          </cell>
          <cell r="C32" t="str">
            <v>PLW18155560</v>
          </cell>
          <cell r="D32">
            <v>0</v>
          </cell>
          <cell r="E32" t="str">
            <v>---</v>
          </cell>
          <cell r="F32">
            <v>0</v>
          </cell>
          <cell r="G32" t="str">
            <v>---</v>
          </cell>
          <cell r="H32">
            <v>0</v>
          </cell>
          <cell r="I32" t="str">
            <v>---</v>
          </cell>
          <cell r="J32">
            <v>0</v>
          </cell>
          <cell r="K32" t="str">
            <v>---</v>
          </cell>
          <cell r="L32">
            <v>0</v>
          </cell>
          <cell r="M32">
            <v>0</v>
          </cell>
          <cell r="N32">
            <v>0</v>
          </cell>
          <cell r="O32">
            <v>0</v>
          </cell>
          <cell r="P32">
            <v>0</v>
          </cell>
          <cell r="Q32">
            <v>0</v>
          </cell>
          <cell r="R32">
            <v>0</v>
          </cell>
          <cell r="S32">
            <v>0</v>
          </cell>
          <cell r="T32">
            <v>0</v>
          </cell>
          <cell r="U32">
            <v>0</v>
          </cell>
          <cell r="V32">
            <v>0</v>
          </cell>
          <cell r="W32">
            <v>0</v>
          </cell>
          <cell r="X32">
            <v>0</v>
          </cell>
        </row>
        <row r="33">
          <cell r="A33" t="str">
            <v>---</v>
          </cell>
          <cell r="B33">
            <v>0</v>
          </cell>
          <cell r="C33" t="str">
            <v>PLW18155562</v>
          </cell>
          <cell r="D33">
            <v>0</v>
          </cell>
          <cell r="E33" t="str">
            <v>---</v>
          </cell>
          <cell r="F33">
            <v>0</v>
          </cell>
          <cell r="G33" t="str">
            <v>---</v>
          </cell>
          <cell r="H33">
            <v>0</v>
          </cell>
          <cell r="I33" t="str">
            <v>---</v>
          </cell>
          <cell r="J33">
            <v>0</v>
          </cell>
          <cell r="K33" t="str">
            <v>---</v>
          </cell>
          <cell r="L33">
            <v>0</v>
          </cell>
          <cell r="M33">
            <v>0</v>
          </cell>
          <cell r="N33">
            <v>0</v>
          </cell>
          <cell r="O33">
            <v>0</v>
          </cell>
          <cell r="P33">
            <v>0</v>
          </cell>
          <cell r="Q33">
            <v>0</v>
          </cell>
          <cell r="R33">
            <v>0</v>
          </cell>
          <cell r="S33">
            <v>0</v>
          </cell>
          <cell r="T33">
            <v>0</v>
          </cell>
          <cell r="U33">
            <v>0</v>
          </cell>
          <cell r="V33">
            <v>0</v>
          </cell>
          <cell r="W33">
            <v>0</v>
          </cell>
          <cell r="X33">
            <v>0</v>
          </cell>
        </row>
        <row r="34">
          <cell r="A34" t="str">
            <v>---</v>
          </cell>
          <cell r="B34">
            <v>0</v>
          </cell>
          <cell r="C34" t="str">
            <v>PLW18155563</v>
          </cell>
          <cell r="D34">
            <v>0</v>
          </cell>
          <cell r="E34" t="str">
            <v>---</v>
          </cell>
          <cell r="F34">
            <v>0</v>
          </cell>
          <cell r="G34" t="str">
            <v>---</v>
          </cell>
          <cell r="H34">
            <v>0</v>
          </cell>
          <cell r="I34" t="str">
            <v>---</v>
          </cell>
          <cell r="J34">
            <v>0</v>
          </cell>
          <cell r="K34" t="str">
            <v>---</v>
          </cell>
          <cell r="L34">
            <v>0</v>
          </cell>
          <cell r="M34">
            <v>0</v>
          </cell>
          <cell r="N34">
            <v>0</v>
          </cell>
          <cell r="O34">
            <v>0</v>
          </cell>
          <cell r="P34">
            <v>0</v>
          </cell>
          <cell r="Q34">
            <v>0</v>
          </cell>
          <cell r="R34">
            <v>0</v>
          </cell>
          <cell r="S34">
            <v>0</v>
          </cell>
          <cell r="T34">
            <v>0</v>
          </cell>
          <cell r="U34">
            <v>0</v>
          </cell>
          <cell r="V34">
            <v>0</v>
          </cell>
          <cell r="W34">
            <v>0</v>
          </cell>
          <cell r="X34">
            <v>0</v>
          </cell>
        </row>
        <row r="35">
          <cell r="A35" t="str">
            <v>---</v>
          </cell>
          <cell r="B35">
            <v>0</v>
          </cell>
          <cell r="C35" t="str">
            <v>PLW18155564</v>
          </cell>
          <cell r="D35">
            <v>0</v>
          </cell>
          <cell r="E35" t="str">
            <v>---</v>
          </cell>
          <cell r="F35">
            <v>0</v>
          </cell>
          <cell r="G35" t="str">
            <v>---</v>
          </cell>
          <cell r="H35">
            <v>0</v>
          </cell>
          <cell r="I35" t="str">
            <v>---</v>
          </cell>
          <cell r="J35">
            <v>0</v>
          </cell>
          <cell r="K35" t="str">
            <v>---</v>
          </cell>
          <cell r="L35">
            <v>0</v>
          </cell>
          <cell r="M35">
            <v>0</v>
          </cell>
          <cell r="N35">
            <v>0</v>
          </cell>
          <cell r="O35">
            <v>0</v>
          </cell>
          <cell r="P35">
            <v>0</v>
          </cell>
          <cell r="Q35">
            <v>0</v>
          </cell>
          <cell r="R35">
            <v>0</v>
          </cell>
          <cell r="S35">
            <v>0</v>
          </cell>
          <cell r="T35">
            <v>0</v>
          </cell>
          <cell r="U35">
            <v>0</v>
          </cell>
          <cell r="V35">
            <v>0</v>
          </cell>
          <cell r="W35">
            <v>0</v>
          </cell>
          <cell r="X35">
            <v>0</v>
          </cell>
        </row>
        <row r="36">
          <cell r="A36" t="str">
            <v>---</v>
          </cell>
          <cell r="B36">
            <v>0</v>
          </cell>
          <cell r="C36" t="str">
            <v>PLW18155565</v>
          </cell>
          <cell r="D36">
            <v>0</v>
          </cell>
          <cell r="E36" t="str">
            <v>---</v>
          </cell>
          <cell r="F36">
            <v>0</v>
          </cell>
          <cell r="G36" t="str">
            <v>---</v>
          </cell>
          <cell r="H36">
            <v>0</v>
          </cell>
          <cell r="I36" t="str">
            <v>---</v>
          </cell>
          <cell r="J36">
            <v>0</v>
          </cell>
          <cell r="K36" t="str">
            <v>---</v>
          </cell>
          <cell r="L36">
            <v>0</v>
          </cell>
          <cell r="M36">
            <v>0</v>
          </cell>
          <cell r="N36">
            <v>0</v>
          </cell>
          <cell r="O36">
            <v>0</v>
          </cell>
          <cell r="P36">
            <v>0</v>
          </cell>
          <cell r="Q36">
            <v>0</v>
          </cell>
          <cell r="R36">
            <v>0</v>
          </cell>
          <cell r="S36">
            <v>0</v>
          </cell>
          <cell r="T36">
            <v>0</v>
          </cell>
          <cell r="U36">
            <v>0</v>
          </cell>
          <cell r="V36">
            <v>0</v>
          </cell>
          <cell r="W36">
            <v>0</v>
          </cell>
          <cell r="X36">
            <v>0</v>
          </cell>
        </row>
        <row r="37">
          <cell r="A37" t="str">
            <v>---</v>
          </cell>
          <cell r="B37">
            <v>0</v>
          </cell>
          <cell r="C37" t="str">
            <v>PLW18155567</v>
          </cell>
          <cell r="D37">
            <v>0</v>
          </cell>
          <cell r="E37" t="str">
            <v>---</v>
          </cell>
          <cell r="F37">
            <v>0</v>
          </cell>
          <cell r="G37" t="str">
            <v>---</v>
          </cell>
          <cell r="H37">
            <v>0</v>
          </cell>
          <cell r="I37" t="str">
            <v>---</v>
          </cell>
          <cell r="J37">
            <v>0</v>
          </cell>
          <cell r="K37" t="str">
            <v>---</v>
          </cell>
          <cell r="L37">
            <v>0</v>
          </cell>
          <cell r="M37">
            <v>0</v>
          </cell>
          <cell r="N37">
            <v>0</v>
          </cell>
          <cell r="O37">
            <v>0</v>
          </cell>
          <cell r="P37">
            <v>0</v>
          </cell>
          <cell r="Q37">
            <v>0</v>
          </cell>
          <cell r="R37">
            <v>0</v>
          </cell>
          <cell r="S37">
            <v>0</v>
          </cell>
          <cell r="T37">
            <v>0</v>
          </cell>
          <cell r="U37">
            <v>0</v>
          </cell>
          <cell r="V37">
            <v>0</v>
          </cell>
          <cell r="W37">
            <v>0</v>
          </cell>
          <cell r="X37">
            <v>0</v>
          </cell>
        </row>
        <row r="38">
          <cell r="A38" t="str">
            <v>---</v>
          </cell>
          <cell r="B38">
            <v>0</v>
          </cell>
          <cell r="C38" t="str">
            <v>PLW18155568</v>
          </cell>
          <cell r="D38">
            <v>0</v>
          </cell>
          <cell r="E38" t="str">
            <v>---</v>
          </cell>
          <cell r="F38">
            <v>0</v>
          </cell>
          <cell r="G38" t="str">
            <v>---</v>
          </cell>
          <cell r="H38">
            <v>0</v>
          </cell>
          <cell r="I38" t="str">
            <v>---</v>
          </cell>
          <cell r="J38">
            <v>0</v>
          </cell>
          <cell r="K38" t="str">
            <v>---</v>
          </cell>
          <cell r="L38">
            <v>0</v>
          </cell>
          <cell r="M38">
            <v>0</v>
          </cell>
          <cell r="N38">
            <v>0</v>
          </cell>
          <cell r="O38">
            <v>0</v>
          </cell>
          <cell r="P38">
            <v>0</v>
          </cell>
          <cell r="Q38">
            <v>0</v>
          </cell>
          <cell r="R38">
            <v>0</v>
          </cell>
          <cell r="S38">
            <v>0</v>
          </cell>
          <cell r="T38">
            <v>0</v>
          </cell>
          <cell r="U38">
            <v>0</v>
          </cell>
          <cell r="V38">
            <v>0</v>
          </cell>
          <cell r="W38">
            <v>0</v>
          </cell>
          <cell r="X38">
            <v>0</v>
          </cell>
        </row>
        <row r="39">
          <cell r="A39" t="str">
            <v>---</v>
          </cell>
          <cell r="B39">
            <v>0</v>
          </cell>
          <cell r="C39" t="str">
            <v>PLW18155569</v>
          </cell>
          <cell r="D39">
            <v>0</v>
          </cell>
          <cell r="E39" t="str">
            <v>---</v>
          </cell>
          <cell r="F39">
            <v>0</v>
          </cell>
          <cell r="G39" t="str">
            <v>---</v>
          </cell>
          <cell r="H39">
            <v>0</v>
          </cell>
          <cell r="I39" t="str">
            <v>---</v>
          </cell>
          <cell r="J39">
            <v>0</v>
          </cell>
          <cell r="K39" t="str">
            <v>---</v>
          </cell>
          <cell r="L39">
            <v>0</v>
          </cell>
          <cell r="M39">
            <v>0</v>
          </cell>
          <cell r="N39">
            <v>0</v>
          </cell>
          <cell r="O39">
            <v>0</v>
          </cell>
          <cell r="P39">
            <v>0</v>
          </cell>
          <cell r="Q39">
            <v>0</v>
          </cell>
          <cell r="R39">
            <v>0</v>
          </cell>
          <cell r="S39">
            <v>0</v>
          </cell>
          <cell r="T39">
            <v>0</v>
          </cell>
          <cell r="U39">
            <v>0</v>
          </cell>
          <cell r="V39">
            <v>0</v>
          </cell>
          <cell r="W39">
            <v>0</v>
          </cell>
          <cell r="X39">
            <v>0</v>
          </cell>
        </row>
        <row r="40">
          <cell r="A40" t="str">
            <v>---</v>
          </cell>
          <cell r="B40">
            <v>0</v>
          </cell>
          <cell r="C40" t="str">
            <v>PLW18155571</v>
          </cell>
          <cell r="D40">
            <v>0</v>
          </cell>
          <cell r="E40" t="str">
            <v>---</v>
          </cell>
          <cell r="F40">
            <v>0</v>
          </cell>
          <cell r="G40" t="str">
            <v>---</v>
          </cell>
          <cell r="H40">
            <v>0</v>
          </cell>
          <cell r="I40" t="str">
            <v>---</v>
          </cell>
          <cell r="J40">
            <v>0</v>
          </cell>
          <cell r="K40" t="str">
            <v>---</v>
          </cell>
          <cell r="L40">
            <v>0</v>
          </cell>
          <cell r="M40">
            <v>0</v>
          </cell>
          <cell r="N40">
            <v>0</v>
          </cell>
          <cell r="O40">
            <v>0</v>
          </cell>
          <cell r="P40">
            <v>0</v>
          </cell>
          <cell r="Q40">
            <v>0</v>
          </cell>
          <cell r="R40">
            <v>0</v>
          </cell>
          <cell r="S40">
            <v>0</v>
          </cell>
          <cell r="T40">
            <v>0</v>
          </cell>
          <cell r="U40">
            <v>0</v>
          </cell>
          <cell r="V40">
            <v>0</v>
          </cell>
          <cell r="W40">
            <v>0</v>
          </cell>
          <cell r="X40">
            <v>0</v>
          </cell>
        </row>
        <row r="41">
          <cell r="A41" t="str">
            <v>---</v>
          </cell>
          <cell r="B41">
            <v>0</v>
          </cell>
          <cell r="C41" t="str">
            <v>PLW18155572</v>
          </cell>
          <cell r="D41">
            <v>0</v>
          </cell>
          <cell r="E41" t="str">
            <v>---</v>
          </cell>
          <cell r="F41">
            <v>0</v>
          </cell>
          <cell r="G41" t="str">
            <v>---</v>
          </cell>
          <cell r="H41">
            <v>0</v>
          </cell>
          <cell r="I41" t="str">
            <v>---</v>
          </cell>
          <cell r="J41">
            <v>0</v>
          </cell>
          <cell r="K41" t="str">
            <v>---</v>
          </cell>
          <cell r="L41">
            <v>0</v>
          </cell>
          <cell r="M41">
            <v>0</v>
          </cell>
          <cell r="N41">
            <v>0</v>
          </cell>
          <cell r="O41">
            <v>0</v>
          </cell>
          <cell r="P41">
            <v>0</v>
          </cell>
          <cell r="Q41">
            <v>0</v>
          </cell>
          <cell r="R41">
            <v>0</v>
          </cell>
          <cell r="S41">
            <v>0</v>
          </cell>
          <cell r="T41">
            <v>0</v>
          </cell>
          <cell r="U41">
            <v>0</v>
          </cell>
          <cell r="V41">
            <v>0</v>
          </cell>
          <cell r="W41">
            <v>0</v>
          </cell>
          <cell r="X41">
            <v>0</v>
          </cell>
        </row>
        <row r="42">
          <cell r="A42" t="str">
            <v>---</v>
          </cell>
          <cell r="B42">
            <v>0</v>
          </cell>
          <cell r="C42" t="str">
            <v>PLW18155573</v>
          </cell>
          <cell r="D42">
            <v>0</v>
          </cell>
          <cell r="E42" t="str">
            <v>---</v>
          </cell>
          <cell r="F42">
            <v>0</v>
          </cell>
          <cell r="G42" t="str">
            <v>---</v>
          </cell>
          <cell r="H42">
            <v>0</v>
          </cell>
          <cell r="I42" t="str">
            <v>---</v>
          </cell>
          <cell r="J42">
            <v>0</v>
          </cell>
          <cell r="K42" t="str">
            <v>---</v>
          </cell>
          <cell r="L42">
            <v>0</v>
          </cell>
          <cell r="M42">
            <v>0</v>
          </cell>
          <cell r="N42">
            <v>0</v>
          </cell>
          <cell r="O42">
            <v>0</v>
          </cell>
          <cell r="P42">
            <v>0</v>
          </cell>
          <cell r="Q42">
            <v>0</v>
          </cell>
          <cell r="R42">
            <v>0</v>
          </cell>
          <cell r="S42">
            <v>0</v>
          </cell>
          <cell r="T42">
            <v>0</v>
          </cell>
          <cell r="U42">
            <v>0</v>
          </cell>
          <cell r="V42">
            <v>0</v>
          </cell>
          <cell r="W42">
            <v>0</v>
          </cell>
          <cell r="X42">
            <v>0</v>
          </cell>
        </row>
        <row r="43">
          <cell r="A43" t="str">
            <v>---</v>
          </cell>
          <cell r="B43">
            <v>0</v>
          </cell>
          <cell r="C43" t="str">
            <v>PLW18155576</v>
          </cell>
          <cell r="D43">
            <v>0</v>
          </cell>
          <cell r="E43" t="str">
            <v>---</v>
          </cell>
          <cell r="F43">
            <v>0</v>
          </cell>
          <cell r="G43" t="str">
            <v>---</v>
          </cell>
          <cell r="H43">
            <v>0</v>
          </cell>
          <cell r="I43" t="str">
            <v>---</v>
          </cell>
          <cell r="J43">
            <v>0</v>
          </cell>
          <cell r="K43" t="str">
            <v>---</v>
          </cell>
          <cell r="L43">
            <v>0</v>
          </cell>
          <cell r="M43">
            <v>0</v>
          </cell>
          <cell r="N43">
            <v>0</v>
          </cell>
          <cell r="O43">
            <v>0</v>
          </cell>
          <cell r="P43">
            <v>0</v>
          </cell>
          <cell r="Q43">
            <v>0</v>
          </cell>
          <cell r="R43">
            <v>0</v>
          </cell>
          <cell r="S43">
            <v>0</v>
          </cell>
          <cell r="T43">
            <v>0</v>
          </cell>
          <cell r="U43">
            <v>0</v>
          </cell>
          <cell r="V43">
            <v>0</v>
          </cell>
          <cell r="W43">
            <v>0</v>
          </cell>
          <cell r="X43">
            <v>0</v>
          </cell>
        </row>
        <row r="44">
          <cell r="A44" t="str">
            <v>---</v>
          </cell>
          <cell r="B44">
            <v>0</v>
          </cell>
          <cell r="C44" t="str">
            <v>PLW18155577</v>
          </cell>
          <cell r="D44">
            <v>0</v>
          </cell>
          <cell r="E44" t="str">
            <v>---</v>
          </cell>
          <cell r="F44">
            <v>0</v>
          </cell>
          <cell r="G44" t="str">
            <v>---</v>
          </cell>
          <cell r="H44">
            <v>0</v>
          </cell>
          <cell r="I44" t="str">
            <v>---</v>
          </cell>
          <cell r="J44">
            <v>0</v>
          </cell>
          <cell r="K44" t="str">
            <v>---</v>
          </cell>
          <cell r="L44">
            <v>0</v>
          </cell>
          <cell r="M44">
            <v>0</v>
          </cell>
          <cell r="N44">
            <v>0</v>
          </cell>
          <cell r="O44">
            <v>0</v>
          </cell>
          <cell r="P44">
            <v>0</v>
          </cell>
          <cell r="Q44">
            <v>0</v>
          </cell>
          <cell r="R44">
            <v>0</v>
          </cell>
          <cell r="S44">
            <v>0</v>
          </cell>
          <cell r="T44">
            <v>0</v>
          </cell>
          <cell r="U44">
            <v>0</v>
          </cell>
          <cell r="V44">
            <v>0</v>
          </cell>
          <cell r="W44">
            <v>0</v>
          </cell>
          <cell r="X44">
            <v>0</v>
          </cell>
        </row>
        <row r="45">
          <cell r="A45" t="str">
            <v>---</v>
          </cell>
          <cell r="B45">
            <v>0</v>
          </cell>
          <cell r="C45" t="str">
            <v>PLW18155582</v>
          </cell>
          <cell r="D45">
            <v>0</v>
          </cell>
          <cell r="E45" t="str">
            <v>---</v>
          </cell>
          <cell r="F45">
            <v>0</v>
          </cell>
          <cell r="G45" t="str">
            <v>---</v>
          </cell>
          <cell r="H45">
            <v>0</v>
          </cell>
          <cell r="I45" t="str">
            <v>---</v>
          </cell>
          <cell r="J45">
            <v>0</v>
          </cell>
          <cell r="K45" t="str">
            <v>---</v>
          </cell>
          <cell r="L45">
            <v>0</v>
          </cell>
          <cell r="M45">
            <v>0</v>
          </cell>
          <cell r="N45">
            <v>0</v>
          </cell>
          <cell r="O45">
            <v>0</v>
          </cell>
          <cell r="P45">
            <v>0</v>
          </cell>
          <cell r="Q45">
            <v>0</v>
          </cell>
          <cell r="R45">
            <v>0</v>
          </cell>
          <cell r="S45">
            <v>0</v>
          </cell>
          <cell r="T45">
            <v>0</v>
          </cell>
          <cell r="U45">
            <v>0</v>
          </cell>
          <cell r="V45">
            <v>0</v>
          </cell>
          <cell r="W45">
            <v>0</v>
          </cell>
          <cell r="X45">
            <v>0</v>
          </cell>
        </row>
        <row r="46">
          <cell r="A46" t="str">
            <v>---</v>
          </cell>
          <cell r="B46">
            <v>0</v>
          </cell>
          <cell r="C46" t="str">
            <v>PLW18155583</v>
          </cell>
          <cell r="D46">
            <v>0</v>
          </cell>
          <cell r="E46" t="str">
            <v>---</v>
          </cell>
          <cell r="F46">
            <v>0</v>
          </cell>
          <cell r="G46" t="str">
            <v>---</v>
          </cell>
          <cell r="H46">
            <v>0</v>
          </cell>
          <cell r="I46" t="str">
            <v>---</v>
          </cell>
          <cell r="J46">
            <v>0</v>
          </cell>
          <cell r="K46" t="str">
            <v>---</v>
          </cell>
          <cell r="L46">
            <v>0</v>
          </cell>
          <cell r="M46">
            <v>0</v>
          </cell>
          <cell r="N46">
            <v>0</v>
          </cell>
          <cell r="O46">
            <v>0</v>
          </cell>
          <cell r="P46">
            <v>0</v>
          </cell>
          <cell r="Q46">
            <v>0</v>
          </cell>
          <cell r="R46">
            <v>0</v>
          </cell>
          <cell r="S46">
            <v>0</v>
          </cell>
          <cell r="T46">
            <v>0</v>
          </cell>
          <cell r="U46">
            <v>0</v>
          </cell>
          <cell r="V46">
            <v>0</v>
          </cell>
          <cell r="W46">
            <v>0</v>
          </cell>
          <cell r="X46">
            <v>0</v>
          </cell>
        </row>
        <row r="47">
          <cell r="A47" t="str">
            <v>---</v>
          </cell>
          <cell r="B47">
            <v>0</v>
          </cell>
          <cell r="C47" t="str">
            <v>PLW18155584</v>
          </cell>
          <cell r="D47">
            <v>0</v>
          </cell>
          <cell r="E47" t="str">
            <v>---</v>
          </cell>
          <cell r="F47">
            <v>0</v>
          </cell>
          <cell r="G47" t="str">
            <v>---</v>
          </cell>
          <cell r="H47">
            <v>0</v>
          </cell>
          <cell r="I47" t="str">
            <v>---</v>
          </cell>
          <cell r="J47">
            <v>0</v>
          </cell>
          <cell r="K47" t="str">
            <v>---</v>
          </cell>
          <cell r="L47">
            <v>0</v>
          </cell>
          <cell r="M47">
            <v>0</v>
          </cell>
          <cell r="N47">
            <v>0</v>
          </cell>
          <cell r="O47">
            <v>0</v>
          </cell>
          <cell r="P47">
            <v>0</v>
          </cell>
          <cell r="Q47">
            <v>0</v>
          </cell>
          <cell r="R47">
            <v>0</v>
          </cell>
          <cell r="S47">
            <v>0</v>
          </cell>
          <cell r="T47">
            <v>0</v>
          </cell>
          <cell r="U47">
            <v>0</v>
          </cell>
          <cell r="V47">
            <v>0</v>
          </cell>
          <cell r="W47">
            <v>0</v>
          </cell>
          <cell r="X47">
            <v>0</v>
          </cell>
        </row>
        <row r="48">
          <cell r="A48" t="str">
            <v>---</v>
          </cell>
          <cell r="B48">
            <v>0</v>
          </cell>
          <cell r="C48" t="str">
            <v>PLW18155586</v>
          </cell>
          <cell r="D48">
            <v>0</v>
          </cell>
          <cell r="E48" t="str">
            <v>---</v>
          </cell>
          <cell r="F48">
            <v>0</v>
          </cell>
          <cell r="G48" t="str">
            <v>---</v>
          </cell>
          <cell r="H48">
            <v>0</v>
          </cell>
          <cell r="I48" t="str">
            <v>---</v>
          </cell>
          <cell r="J48">
            <v>0</v>
          </cell>
          <cell r="K48" t="str">
            <v>---</v>
          </cell>
          <cell r="L48">
            <v>0</v>
          </cell>
          <cell r="M48">
            <v>0</v>
          </cell>
          <cell r="N48">
            <v>0</v>
          </cell>
          <cell r="O48">
            <v>0</v>
          </cell>
          <cell r="P48">
            <v>0</v>
          </cell>
          <cell r="Q48">
            <v>0</v>
          </cell>
          <cell r="R48">
            <v>0</v>
          </cell>
          <cell r="S48">
            <v>0</v>
          </cell>
          <cell r="T48">
            <v>0</v>
          </cell>
          <cell r="U48">
            <v>0</v>
          </cell>
          <cell r="V48">
            <v>0</v>
          </cell>
          <cell r="W48">
            <v>0</v>
          </cell>
          <cell r="X48">
            <v>0</v>
          </cell>
        </row>
        <row r="49">
          <cell r="A49" t="str">
            <v>---</v>
          </cell>
          <cell r="B49">
            <v>0</v>
          </cell>
          <cell r="C49" t="str">
            <v>PLW18155587</v>
          </cell>
          <cell r="D49">
            <v>0</v>
          </cell>
          <cell r="E49" t="str">
            <v>---</v>
          </cell>
          <cell r="F49">
            <v>0</v>
          </cell>
          <cell r="G49" t="str">
            <v>---</v>
          </cell>
          <cell r="H49">
            <v>0</v>
          </cell>
          <cell r="I49" t="str">
            <v>---</v>
          </cell>
          <cell r="J49">
            <v>0</v>
          </cell>
          <cell r="K49" t="str">
            <v>---</v>
          </cell>
          <cell r="L49">
            <v>0</v>
          </cell>
          <cell r="M49">
            <v>0</v>
          </cell>
          <cell r="N49">
            <v>0</v>
          </cell>
          <cell r="O49">
            <v>0</v>
          </cell>
          <cell r="P49">
            <v>0</v>
          </cell>
          <cell r="Q49">
            <v>0</v>
          </cell>
          <cell r="R49">
            <v>0</v>
          </cell>
          <cell r="S49">
            <v>0</v>
          </cell>
          <cell r="T49">
            <v>0</v>
          </cell>
          <cell r="U49">
            <v>0</v>
          </cell>
          <cell r="V49">
            <v>0</v>
          </cell>
          <cell r="W49">
            <v>0</v>
          </cell>
          <cell r="X49">
            <v>0</v>
          </cell>
        </row>
        <row r="50">
          <cell r="A50" t="str">
            <v>---</v>
          </cell>
          <cell r="B50">
            <v>0</v>
          </cell>
          <cell r="C50" t="str">
            <v>PLW18155588</v>
          </cell>
          <cell r="D50">
            <v>0</v>
          </cell>
          <cell r="E50" t="str">
            <v>---</v>
          </cell>
          <cell r="F50">
            <v>0</v>
          </cell>
          <cell r="G50" t="str">
            <v>---</v>
          </cell>
          <cell r="H50">
            <v>0</v>
          </cell>
          <cell r="I50" t="str">
            <v>---</v>
          </cell>
          <cell r="J50">
            <v>0</v>
          </cell>
          <cell r="K50" t="str">
            <v>---</v>
          </cell>
          <cell r="L50">
            <v>0</v>
          </cell>
          <cell r="M50">
            <v>0</v>
          </cell>
          <cell r="N50">
            <v>0</v>
          </cell>
          <cell r="O50">
            <v>0</v>
          </cell>
          <cell r="P50">
            <v>0</v>
          </cell>
          <cell r="Q50">
            <v>0</v>
          </cell>
          <cell r="R50">
            <v>0</v>
          </cell>
          <cell r="S50">
            <v>0</v>
          </cell>
          <cell r="T50">
            <v>0</v>
          </cell>
          <cell r="U50">
            <v>0</v>
          </cell>
          <cell r="V50">
            <v>0</v>
          </cell>
          <cell r="W50">
            <v>0</v>
          </cell>
          <cell r="X50">
            <v>0</v>
          </cell>
        </row>
        <row r="51">
          <cell r="A51" t="str">
            <v>---</v>
          </cell>
          <cell r="B51">
            <v>0</v>
          </cell>
          <cell r="C51" t="str">
            <v>PLW18155590</v>
          </cell>
          <cell r="D51">
            <v>0</v>
          </cell>
          <cell r="E51" t="str">
            <v>---</v>
          </cell>
          <cell r="F51">
            <v>0</v>
          </cell>
          <cell r="G51" t="str">
            <v>---</v>
          </cell>
          <cell r="H51">
            <v>0</v>
          </cell>
          <cell r="I51" t="str">
            <v>---</v>
          </cell>
          <cell r="J51">
            <v>0</v>
          </cell>
          <cell r="K51" t="str">
            <v>---</v>
          </cell>
          <cell r="L51">
            <v>0</v>
          </cell>
          <cell r="M51">
            <v>0</v>
          </cell>
          <cell r="N51">
            <v>0</v>
          </cell>
          <cell r="O51">
            <v>0</v>
          </cell>
          <cell r="P51">
            <v>0</v>
          </cell>
          <cell r="Q51">
            <v>0</v>
          </cell>
          <cell r="R51">
            <v>0</v>
          </cell>
          <cell r="S51">
            <v>0</v>
          </cell>
          <cell r="T51">
            <v>0</v>
          </cell>
          <cell r="U51">
            <v>0</v>
          </cell>
          <cell r="V51">
            <v>0</v>
          </cell>
          <cell r="W51">
            <v>0</v>
          </cell>
          <cell r="X51">
            <v>0</v>
          </cell>
        </row>
        <row r="52">
          <cell r="A52" t="str">
            <v>---</v>
          </cell>
          <cell r="B52">
            <v>0</v>
          </cell>
          <cell r="C52" t="str">
            <v>PLW18155593</v>
          </cell>
          <cell r="D52">
            <v>0</v>
          </cell>
          <cell r="E52" t="str">
            <v>---</v>
          </cell>
          <cell r="F52">
            <v>0</v>
          </cell>
          <cell r="G52" t="str">
            <v>---</v>
          </cell>
          <cell r="H52">
            <v>0</v>
          </cell>
          <cell r="I52" t="str">
            <v>---</v>
          </cell>
          <cell r="J52">
            <v>0</v>
          </cell>
          <cell r="K52" t="str">
            <v>---</v>
          </cell>
          <cell r="L52">
            <v>0</v>
          </cell>
          <cell r="M52">
            <v>0</v>
          </cell>
          <cell r="N52">
            <v>0</v>
          </cell>
          <cell r="O52">
            <v>0</v>
          </cell>
          <cell r="P52">
            <v>0</v>
          </cell>
          <cell r="Q52">
            <v>0</v>
          </cell>
          <cell r="R52">
            <v>0</v>
          </cell>
          <cell r="S52">
            <v>0</v>
          </cell>
          <cell r="T52">
            <v>0</v>
          </cell>
          <cell r="U52">
            <v>0</v>
          </cell>
          <cell r="V52">
            <v>0</v>
          </cell>
          <cell r="W52">
            <v>0</v>
          </cell>
          <cell r="X52">
            <v>0</v>
          </cell>
        </row>
        <row r="53">
          <cell r="A53" t="str">
            <v>---</v>
          </cell>
          <cell r="B53">
            <v>0</v>
          </cell>
          <cell r="C53" t="str">
            <v>PLW18155595</v>
          </cell>
          <cell r="D53">
            <v>0</v>
          </cell>
          <cell r="E53" t="str">
            <v>---</v>
          </cell>
          <cell r="F53">
            <v>0</v>
          </cell>
          <cell r="G53" t="str">
            <v>---</v>
          </cell>
          <cell r="H53">
            <v>0</v>
          </cell>
          <cell r="I53" t="str">
            <v>---</v>
          </cell>
          <cell r="J53">
            <v>0</v>
          </cell>
          <cell r="K53" t="str">
            <v>---</v>
          </cell>
          <cell r="L53">
            <v>0</v>
          </cell>
          <cell r="M53">
            <v>0</v>
          </cell>
          <cell r="N53">
            <v>0</v>
          </cell>
          <cell r="O53">
            <v>0</v>
          </cell>
          <cell r="P53">
            <v>0</v>
          </cell>
          <cell r="Q53">
            <v>0</v>
          </cell>
          <cell r="R53">
            <v>0</v>
          </cell>
          <cell r="S53">
            <v>0</v>
          </cell>
          <cell r="T53">
            <v>0</v>
          </cell>
          <cell r="U53">
            <v>0</v>
          </cell>
          <cell r="V53">
            <v>0</v>
          </cell>
          <cell r="W53">
            <v>0</v>
          </cell>
          <cell r="X53">
            <v>0</v>
          </cell>
        </row>
        <row r="54">
          <cell r="A54" t="str">
            <v>---</v>
          </cell>
          <cell r="B54">
            <v>0</v>
          </cell>
          <cell r="C54" t="str">
            <v>PLW18155597</v>
          </cell>
          <cell r="D54">
            <v>0</v>
          </cell>
          <cell r="E54" t="str">
            <v>---</v>
          </cell>
          <cell r="F54">
            <v>0</v>
          </cell>
          <cell r="G54" t="str">
            <v>---</v>
          </cell>
          <cell r="H54">
            <v>0</v>
          </cell>
          <cell r="I54" t="str">
            <v>---</v>
          </cell>
          <cell r="J54">
            <v>0</v>
          </cell>
          <cell r="K54" t="str">
            <v>---</v>
          </cell>
          <cell r="L54">
            <v>0</v>
          </cell>
          <cell r="M54">
            <v>0</v>
          </cell>
          <cell r="N54">
            <v>0</v>
          </cell>
          <cell r="O54">
            <v>0</v>
          </cell>
          <cell r="P54">
            <v>0</v>
          </cell>
          <cell r="Q54">
            <v>0</v>
          </cell>
          <cell r="R54">
            <v>0</v>
          </cell>
          <cell r="S54">
            <v>0</v>
          </cell>
          <cell r="T54">
            <v>0</v>
          </cell>
          <cell r="U54">
            <v>0</v>
          </cell>
          <cell r="V54">
            <v>0</v>
          </cell>
          <cell r="W54">
            <v>0</v>
          </cell>
          <cell r="X54">
            <v>0</v>
          </cell>
        </row>
        <row r="55">
          <cell r="A55" t="str">
            <v>---</v>
          </cell>
          <cell r="B55">
            <v>0</v>
          </cell>
          <cell r="C55" t="str">
            <v>PLW19155598</v>
          </cell>
          <cell r="D55">
            <v>0</v>
          </cell>
          <cell r="E55" t="str">
            <v>---</v>
          </cell>
          <cell r="F55">
            <v>0</v>
          </cell>
          <cell r="G55" t="str">
            <v>---</v>
          </cell>
          <cell r="H55">
            <v>0</v>
          </cell>
          <cell r="I55" t="str">
            <v>---</v>
          </cell>
          <cell r="J55">
            <v>0</v>
          </cell>
          <cell r="K55" t="str">
            <v>---</v>
          </cell>
          <cell r="L55">
            <v>0</v>
          </cell>
          <cell r="M55">
            <v>0</v>
          </cell>
          <cell r="N55">
            <v>0</v>
          </cell>
          <cell r="O55">
            <v>0</v>
          </cell>
          <cell r="P55">
            <v>0</v>
          </cell>
          <cell r="Q55">
            <v>0</v>
          </cell>
          <cell r="R55">
            <v>0</v>
          </cell>
          <cell r="S55">
            <v>0</v>
          </cell>
          <cell r="T55">
            <v>0</v>
          </cell>
          <cell r="U55">
            <v>0</v>
          </cell>
          <cell r="V55">
            <v>0</v>
          </cell>
          <cell r="W55">
            <v>0</v>
          </cell>
          <cell r="X55">
            <v>0</v>
          </cell>
        </row>
        <row r="56">
          <cell r="A56" t="str">
            <v>---</v>
          </cell>
          <cell r="B56">
            <v>0</v>
          </cell>
          <cell r="C56" t="str">
            <v>PLW19155599</v>
          </cell>
          <cell r="D56">
            <v>0</v>
          </cell>
          <cell r="E56" t="str">
            <v>---</v>
          </cell>
          <cell r="F56">
            <v>0</v>
          </cell>
          <cell r="G56" t="str">
            <v>---</v>
          </cell>
          <cell r="H56">
            <v>0</v>
          </cell>
          <cell r="I56" t="str">
            <v>---</v>
          </cell>
          <cell r="J56">
            <v>0</v>
          </cell>
          <cell r="K56" t="str">
            <v>---</v>
          </cell>
          <cell r="L56">
            <v>0</v>
          </cell>
          <cell r="M56">
            <v>0</v>
          </cell>
          <cell r="N56">
            <v>0</v>
          </cell>
          <cell r="O56">
            <v>0</v>
          </cell>
          <cell r="P56">
            <v>0</v>
          </cell>
          <cell r="Q56">
            <v>0</v>
          </cell>
          <cell r="R56">
            <v>0</v>
          </cell>
          <cell r="S56">
            <v>0</v>
          </cell>
          <cell r="T56">
            <v>0</v>
          </cell>
          <cell r="U56">
            <v>0</v>
          </cell>
          <cell r="V56">
            <v>0</v>
          </cell>
          <cell r="W56">
            <v>0</v>
          </cell>
          <cell r="X56">
            <v>0</v>
          </cell>
        </row>
        <row r="57">
          <cell r="A57" t="str">
            <v>---</v>
          </cell>
          <cell r="B57">
            <v>0</v>
          </cell>
          <cell r="C57" t="str">
            <v>PLW19155601</v>
          </cell>
          <cell r="D57">
            <v>0</v>
          </cell>
          <cell r="E57" t="str">
            <v>---</v>
          </cell>
          <cell r="F57">
            <v>0</v>
          </cell>
          <cell r="G57" t="str">
            <v>---</v>
          </cell>
          <cell r="H57">
            <v>0</v>
          </cell>
          <cell r="I57" t="str">
            <v>---</v>
          </cell>
          <cell r="J57">
            <v>0</v>
          </cell>
          <cell r="K57" t="str">
            <v>---</v>
          </cell>
          <cell r="L57">
            <v>0</v>
          </cell>
          <cell r="M57">
            <v>0</v>
          </cell>
          <cell r="N57">
            <v>0</v>
          </cell>
          <cell r="O57">
            <v>0</v>
          </cell>
          <cell r="P57">
            <v>0</v>
          </cell>
          <cell r="Q57">
            <v>0</v>
          </cell>
          <cell r="R57">
            <v>0</v>
          </cell>
          <cell r="S57">
            <v>0</v>
          </cell>
          <cell r="T57">
            <v>0</v>
          </cell>
          <cell r="U57">
            <v>0</v>
          </cell>
          <cell r="V57">
            <v>0</v>
          </cell>
          <cell r="W57">
            <v>0</v>
          </cell>
          <cell r="X57">
            <v>0</v>
          </cell>
        </row>
        <row r="58">
          <cell r="A58" t="str">
            <v>---</v>
          </cell>
          <cell r="B58">
            <v>0</v>
          </cell>
          <cell r="C58" t="str">
            <v>PLW19155602</v>
          </cell>
          <cell r="D58">
            <v>0</v>
          </cell>
          <cell r="E58" t="str">
            <v>---</v>
          </cell>
          <cell r="F58">
            <v>0</v>
          </cell>
          <cell r="G58" t="str">
            <v>---</v>
          </cell>
          <cell r="H58">
            <v>0</v>
          </cell>
          <cell r="I58" t="str">
            <v>---</v>
          </cell>
          <cell r="J58">
            <v>0</v>
          </cell>
          <cell r="K58" t="str">
            <v>---</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v>
          </cell>
          <cell r="B59">
            <v>0</v>
          </cell>
          <cell r="C59" t="str">
            <v>PLW19155603</v>
          </cell>
          <cell r="D59">
            <v>0</v>
          </cell>
          <cell r="E59" t="str">
            <v>---</v>
          </cell>
          <cell r="F59">
            <v>0</v>
          </cell>
          <cell r="G59" t="str">
            <v>---</v>
          </cell>
          <cell r="H59">
            <v>0</v>
          </cell>
          <cell r="I59" t="str">
            <v>---</v>
          </cell>
          <cell r="J59">
            <v>0</v>
          </cell>
          <cell r="K59" t="str">
            <v>---</v>
          </cell>
          <cell r="L59">
            <v>0</v>
          </cell>
          <cell r="M59">
            <v>0</v>
          </cell>
          <cell r="N59">
            <v>0</v>
          </cell>
          <cell r="O59">
            <v>0</v>
          </cell>
          <cell r="P59">
            <v>0</v>
          </cell>
          <cell r="Q59">
            <v>0</v>
          </cell>
          <cell r="R59">
            <v>0</v>
          </cell>
          <cell r="S59">
            <v>0</v>
          </cell>
          <cell r="T59">
            <v>0</v>
          </cell>
          <cell r="U59">
            <v>0</v>
          </cell>
          <cell r="V59">
            <v>0</v>
          </cell>
          <cell r="W59">
            <v>0</v>
          </cell>
          <cell r="X59">
            <v>0</v>
          </cell>
        </row>
        <row r="60">
          <cell r="A60" t="str">
            <v>---</v>
          </cell>
          <cell r="B60">
            <v>0</v>
          </cell>
          <cell r="C60" t="str">
            <v>PLW31141503</v>
          </cell>
          <cell r="D60">
            <v>0</v>
          </cell>
          <cell r="E60" t="str">
            <v>---</v>
          </cell>
          <cell r="F60">
            <v>0</v>
          </cell>
          <cell r="G60" t="str">
            <v>---</v>
          </cell>
          <cell r="H60">
            <v>0</v>
          </cell>
          <cell r="I60" t="str">
            <v>---</v>
          </cell>
          <cell r="J60">
            <v>0</v>
          </cell>
          <cell r="K60" t="str">
            <v>---</v>
          </cell>
          <cell r="L60">
            <v>0</v>
          </cell>
          <cell r="M60">
            <v>0</v>
          </cell>
          <cell r="N60">
            <v>0</v>
          </cell>
          <cell r="O60">
            <v>0</v>
          </cell>
          <cell r="P60">
            <v>0</v>
          </cell>
          <cell r="Q60">
            <v>0</v>
          </cell>
          <cell r="R60">
            <v>0</v>
          </cell>
          <cell r="S60">
            <v>0</v>
          </cell>
          <cell r="T60">
            <v>0</v>
          </cell>
          <cell r="U60">
            <v>0</v>
          </cell>
          <cell r="V60">
            <v>0</v>
          </cell>
          <cell r="W60">
            <v>0</v>
          </cell>
          <cell r="X60">
            <v>0</v>
          </cell>
        </row>
        <row r="61">
          <cell r="A61" t="str">
            <v>---</v>
          </cell>
          <cell r="B61">
            <v>0</v>
          </cell>
          <cell r="C61" t="str">
            <v>PLW31141505</v>
          </cell>
          <cell r="D61">
            <v>0</v>
          </cell>
          <cell r="E61" t="str">
            <v>---</v>
          </cell>
          <cell r="F61">
            <v>0</v>
          </cell>
          <cell r="G61" t="str">
            <v>---</v>
          </cell>
          <cell r="H61">
            <v>0</v>
          </cell>
          <cell r="I61" t="str">
            <v>---</v>
          </cell>
          <cell r="J61">
            <v>0</v>
          </cell>
          <cell r="K61" t="str">
            <v>---</v>
          </cell>
          <cell r="L61">
            <v>0</v>
          </cell>
          <cell r="M61">
            <v>0</v>
          </cell>
          <cell r="N61">
            <v>0</v>
          </cell>
          <cell r="O61">
            <v>0</v>
          </cell>
          <cell r="P61">
            <v>0</v>
          </cell>
          <cell r="Q61">
            <v>0</v>
          </cell>
          <cell r="R61">
            <v>0</v>
          </cell>
          <cell r="S61">
            <v>0</v>
          </cell>
          <cell r="T61">
            <v>0</v>
          </cell>
          <cell r="U61">
            <v>0</v>
          </cell>
          <cell r="V61">
            <v>0</v>
          </cell>
          <cell r="W61">
            <v>0</v>
          </cell>
          <cell r="X61">
            <v>0</v>
          </cell>
        </row>
        <row r="62">
          <cell r="A62" t="str">
            <v>---</v>
          </cell>
          <cell r="B62">
            <v>0</v>
          </cell>
          <cell r="C62" t="str">
            <v>PLW31141506</v>
          </cell>
          <cell r="D62">
            <v>0</v>
          </cell>
          <cell r="E62" t="str">
            <v>---</v>
          </cell>
          <cell r="F62">
            <v>0</v>
          </cell>
          <cell r="G62" t="str">
            <v>---</v>
          </cell>
          <cell r="H62">
            <v>0</v>
          </cell>
          <cell r="I62" t="str">
            <v>---</v>
          </cell>
          <cell r="J62">
            <v>0</v>
          </cell>
          <cell r="K62" t="str">
            <v>---</v>
          </cell>
          <cell r="L62">
            <v>0</v>
          </cell>
          <cell r="M62">
            <v>0</v>
          </cell>
          <cell r="N62">
            <v>0</v>
          </cell>
          <cell r="O62">
            <v>0</v>
          </cell>
          <cell r="P62">
            <v>0</v>
          </cell>
          <cell r="Q62">
            <v>0</v>
          </cell>
          <cell r="R62">
            <v>0</v>
          </cell>
          <cell r="S62">
            <v>0</v>
          </cell>
          <cell r="T62">
            <v>0</v>
          </cell>
          <cell r="U62">
            <v>0</v>
          </cell>
          <cell r="V62">
            <v>0</v>
          </cell>
          <cell r="W62">
            <v>0</v>
          </cell>
          <cell r="X62">
            <v>0</v>
          </cell>
        </row>
        <row r="63">
          <cell r="A63" t="str">
            <v>---</v>
          </cell>
          <cell r="B63">
            <v>0</v>
          </cell>
          <cell r="C63" t="str">
            <v>PLW31141507</v>
          </cell>
          <cell r="D63">
            <v>0</v>
          </cell>
          <cell r="E63" t="str">
            <v>---</v>
          </cell>
          <cell r="F63">
            <v>0</v>
          </cell>
          <cell r="G63" t="str">
            <v>---</v>
          </cell>
          <cell r="H63">
            <v>0</v>
          </cell>
          <cell r="I63" t="str">
            <v>---</v>
          </cell>
          <cell r="J63">
            <v>0</v>
          </cell>
          <cell r="K63" t="str">
            <v>---</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v>
          </cell>
          <cell r="B64">
            <v>0</v>
          </cell>
          <cell r="C64" t="str">
            <v>PLW31141510</v>
          </cell>
          <cell r="D64">
            <v>0</v>
          </cell>
          <cell r="E64" t="str">
            <v>---</v>
          </cell>
          <cell r="F64">
            <v>0</v>
          </cell>
          <cell r="G64" t="str">
            <v>---</v>
          </cell>
          <cell r="H64">
            <v>0</v>
          </cell>
          <cell r="I64" t="str">
            <v>---</v>
          </cell>
          <cell r="J64">
            <v>0</v>
          </cell>
          <cell r="K64" t="str">
            <v>---</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v>
          </cell>
          <cell r="B65">
            <v>0</v>
          </cell>
          <cell r="C65" t="str">
            <v>PLW45141874</v>
          </cell>
          <cell r="D65">
            <v>0</v>
          </cell>
          <cell r="E65" t="str">
            <v>---</v>
          </cell>
          <cell r="F65">
            <v>0</v>
          </cell>
          <cell r="G65" t="str">
            <v>---</v>
          </cell>
          <cell r="H65">
            <v>0</v>
          </cell>
          <cell r="I65" t="str">
            <v>---</v>
          </cell>
          <cell r="J65">
            <v>0</v>
          </cell>
          <cell r="K65" t="str">
            <v>---</v>
          </cell>
          <cell r="L65">
            <v>0</v>
          </cell>
          <cell r="M65">
            <v>0</v>
          </cell>
          <cell r="N65">
            <v>0</v>
          </cell>
          <cell r="O65">
            <v>0</v>
          </cell>
          <cell r="P65">
            <v>0</v>
          </cell>
          <cell r="Q65">
            <v>0</v>
          </cell>
          <cell r="R65">
            <v>0</v>
          </cell>
          <cell r="S65">
            <v>0</v>
          </cell>
          <cell r="T65">
            <v>0</v>
          </cell>
          <cell r="U65">
            <v>0</v>
          </cell>
          <cell r="V65">
            <v>0</v>
          </cell>
          <cell r="W65">
            <v>0</v>
          </cell>
          <cell r="X65">
            <v>0</v>
          </cell>
        </row>
        <row r="66">
          <cell r="A66" t="str">
            <v>---</v>
          </cell>
          <cell r="B66">
            <v>0</v>
          </cell>
          <cell r="C66" t="str">
            <v>PLW45141875</v>
          </cell>
          <cell r="D66">
            <v>0</v>
          </cell>
          <cell r="E66" t="str">
            <v>---</v>
          </cell>
          <cell r="F66">
            <v>0</v>
          </cell>
          <cell r="G66" t="str">
            <v>---</v>
          </cell>
          <cell r="H66">
            <v>0</v>
          </cell>
          <cell r="I66" t="str">
            <v>---</v>
          </cell>
          <cell r="J66">
            <v>0</v>
          </cell>
          <cell r="K66" t="str">
            <v>---</v>
          </cell>
          <cell r="L66">
            <v>0</v>
          </cell>
          <cell r="M66">
            <v>0</v>
          </cell>
          <cell r="N66">
            <v>0</v>
          </cell>
          <cell r="O66">
            <v>0</v>
          </cell>
          <cell r="P66">
            <v>0</v>
          </cell>
          <cell r="Q66">
            <v>0</v>
          </cell>
          <cell r="R66">
            <v>0</v>
          </cell>
          <cell r="S66">
            <v>0</v>
          </cell>
          <cell r="T66">
            <v>0</v>
          </cell>
          <cell r="U66">
            <v>0</v>
          </cell>
          <cell r="V66">
            <v>0</v>
          </cell>
          <cell r="W66">
            <v>0</v>
          </cell>
          <cell r="X66">
            <v>0</v>
          </cell>
        </row>
        <row r="67">
          <cell r="A67" t="str">
            <v>---</v>
          </cell>
          <cell r="B67">
            <v>0</v>
          </cell>
          <cell r="C67" t="str">
            <v>PLW45141877</v>
          </cell>
          <cell r="D67">
            <v>0</v>
          </cell>
          <cell r="E67" t="str">
            <v>---</v>
          </cell>
          <cell r="F67">
            <v>0</v>
          </cell>
          <cell r="G67" t="str">
            <v>---</v>
          </cell>
          <cell r="H67">
            <v>0</v>
          </cell>
          <cell r="I67" t="str">
            <v>---</v>
          </cell>
          <cell r="J67">
            <v>0</v>
          </cell>
          <cell r="K67" t="str">
            <v>---</v>
          </cell>
          <cell r="L67">
            <v>0</v>
          </cell>
          <cell r="M67">
            <v>0</v>
          </cell>
          <cell r="N67">
            <v>0</v>
          </cell>
          <cell r="O67">
            <v>0</v>
          </cell>
          <cell r="P67">
            <v>0</v>
          </cell>
          <cell r="Q67">
            <v>0</v>
          </cell>
          <cell r="R67">
            <v>0</v>
          </cell>
          <cell r="S67">
            <v>0</v>
          </cell>
          <cell r="T67">
            <v>0</v>
          </cell>
          <cell r="U67">
            <v>0</v>
          </cell>
          <cell r="V67">
            <v>0</v>
          </cell>
          <cell r="W67">
            <v>0</v>
          </cell>
          <cell r="X67">
            <v>0</v>
          </cell>
        </row>
        <row r="68">
          <cell r="A68" t="str">
            <v>---</v>
          </cell>
          <cell r="B68">
            <v>0</v>
          </cell>
          <cell r="C68" t="str">
            <v>PLW45141879</v>
          </cell>
          <cell r="D68">
            <v>0</v>
          </cell>
          <cell r="E68" t="str">
            <v>---</v>
          </cell>
          <cell r="F68">
            <v>0</v>
          </cell>
          <cell r="G68" t="str">
            <v>---</v>
          </cell>
          <cell r="H68">
            <v>0</v>
          </cell>
          <cell r="I68" t="str">
            <v>---</v>
          </cell>
          <cell r="J68">
            <v>0</v>
          </cell>
          <cell r="K68" t="str">
            <v>---</v>
          </cell>
          <cell r="L68">
            <v>0</v>
          </cell>
          <cell r="M68">
            <v>0</v>
          </cell>
          <cell r="N68">
            <v>0</v>
          </cell>
          <cell r="O68">
            <v>0</v>
          </cell>
          <cell r="P68">
            <v>0</v>
          </cell>
          <cell r="Q68">
            <v>0</v>
          </cell>
          <cell r="R68">
            <v>0</v>
          </cell>
          <cell r="S68">
            <v>0</v>
          </cell>
          <cell r="T68">
            <v>0</v>
          </cell>
          <cell r="U68">
            <v>0</v>
          </cell>
          <cell r="V68">
            <v>0</v>
          </cell>
          <cell r="W68">
            <v>0</v>
          </cell>
          <cell r="X68">
            <v>0</v>
          </cell>
        </row>
        <row r="69">
          <cell r="A69" t="str">
            <v>---</v>
          </cell>
          <cell r="B69">
            <v>0</v>
          </cell>
          <cell r="C69" t="str">
            <v>PLW45141880</v>
          </cell>
          <cell r="D69">
            <v>0</v>
          </cell>
          <cell r="E69" t="str">
            <v>---</v>
          </cell>
          <cell r="F69">
            <v>0</v>
          </cell>
          <cell r="G69" t="str">
            <v>---</v>
          </cell>
          <cell r="H69">
            <v>0</v>
          </cell>
          <cell r="I69" t="str">
            <v>---</v>
          </cell>
          <cell r="J69">
            <v>0</v>
          </cell>
          <cell r="K69" t="str">
            <v>---</v>
          </cell>
          <cell r="L69">
            <v>0</v>
          </cell>
          <cell r="M69">
            <v>0</v>
          </cell>
          <cell r="N69">
            <v>0</v>
          </cell>
          <cell r="O69">
            <v>0</v>
          </cell>
          <cell r="P69">
            <v>0</v>
          </cell>
          <cell r="Q69">
            <v>0</v>
          </cell>
          <cell r="R69">
            <v>0</v>
          </cell>
          <cell r="S69">
            <v>0</v>
          </cell>
          <cell r="T69">
            <v>0</v>
          </cell>
          <cell r="U69">
            <v>0</v>
          </cell>
          <cell r="V69">
            <v>0</v>
          </cell>
          <cell r="W69">
            <v>0</v>
          </cell>
          <cell r="X69">
            <v>0</v>
          </cell>
        </row>
        <row r="70">
          <cell r="A70" t="str">
            <v>---</v>
          </cell>
          <cell r="B70">
            <v>0</v>
          </cell>
          <cell r="C70" t="str">
            <v>PLW45141881</v>
          </cell>
          <cell r="D70">
            <v>0</v>
          </cell>
          <cell r="E70" t="str">
            <v>---</v>
          </cell>
          <cell r="F70">
            <v>0</v>
          </cell>
          <cell r="G70" t="str">
            <v>---</v>
          </cell>
          <cell r="H70">
            <v>0</v>
          </cell>
          <cell r="I70" t="str">
            <v>---</v>
          </cell>
          <cell r="J70">
            <v>0</v>
          </cell>
          <cell r="K70" t="str">
            <v>---</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v>
          </cell>
          <cell r="B71">
            <v>0</v>
          </cell>
          <cell r="C71" t="str">
            <v>PLW45141884</v>
          </cell>
          <cell r="D71">
            <v>0</v>
          </cell>
          <cell r="E71" t="str">
            <v>---</v>
          </cell>
          <cell r="F71">
            <v>0</v>
          </cell>
          <cell r="G71" t="str">
            <v>---</v>
          </cell>
          <cell r="H71">
            <v>0</v>
          </cell>
          <cell r="I71" t="str">
            <v>---</v>
          </cell>
          <cell r="J71">
            <v>0</v>
          </cell>
          <cell r="K71" t="str">
            <v>---</v>
          </cell>
          <cell r="L71">
            <v>0</v>
          </cell>
          <cell r="M71">
            <v>0</v>
          </cell>
          <cell r="N71">
            <v>0</v>
          </cell>
          <cell r="O71">
            <v>0</v>
          </cell>
          <cell r="P71">
            <v>0</v>
          </cell>
          <cell r="Q71">
            <v>0</v>
          </cell>
          <cell r="R71">
            <v>0</v>
          </cell>
          <cell r="S71">
            <v>0</v>
          </cell>
          <cell r="T71">
            <v>0</v>
          </cell>
          <cell r="U71">
            <v>0</v>
          </cell>
          <cell r="V71">
            <v>0</v>
          </cell>
          <cell r="W71">
            <v>0</v>
          </cell>
          <cell r="X71">
            <v>0</v>
          </cell>
        </row>
        <row r="72">
          <cell r="A72" t="str">
            <v>---</v>
          </cell>
          <cell r="B72">
            <v>0</v>
          </cell>
          <cell r="C72" t="str">
            <v>PLW45141890</v>
          </cell>
          <cell r="D72">
            <v>0</v>
          </cell>
          <cell r="E72" t="str">
            <v>---</v>
          </cell>
          <cell r="F72">
            <v>0</v>
          </cell>
          <cell r="G72" t="str">
            <v>---</v>
          </cell>
          <cell r="H72">
            <v>0</v>
          </cell>
          <cell r="I72" t="str">
            <v>---</v>
          </cell>
          <cell r="J72">
            <v>0</v>
          </cell>
          <cell r="K72" t="str">
            <v>---</v>
          </cell>
          <cell r="L72">
            <v>0</v>
          </cell>
          <cell r="M72">
            <v>0</v>
          </cell>
          <cell r="N72">
            <v>0</v>
          </cell>
          <cell r="O72">
            <v>0</v>
          </cell>
          <cell r="P72">
            <v>0</v>
          </cell>
          <cell r="Q72">
            <v>0</v>
          </cell>
          <cell r="R72">
            <v>0</v>
          </cell>
          <cell r="S72">
            <v>0</v>
          </cell>
          <cell r="T72">
            <v>0</v>
          </cell>
          <cell r="U72">
            <v>0</v>
          </cell>
          <cell r="V72">
            <v>0</v>
          </cell>
          <cell r="W72">
            <v>0</v>
          </cell>
          <cell r="X72">
            <v>0</v>
          </cell>
        </row>
        <row r="73">
          <cell r="A73" t="str">
            <v>---</v>
          </cell>
          <cell r="B73">
            <v>0</v>
          </cell>
          <cell r="C73" t="str">
            <v>PLW45141892</v>
          </cell>
          <cell r="D73">
            <v>0</v>
          </cell>
          <cell r="E73" t="str">
            <v>---</v>
          </cell>
          <cell r="F73">
            <v>0</v>
          </cell>
          <cell r="G73" t="str">
            <v>---</v>
          </cell>
          <cell r="H73">
            <v>0</v>
          </cell>
          <cell r="I73" t="str">
            <v>---</v>
          </cell>
          <cell r="J73">
            <v>0</v>
          </cell>
          <cell r="K73" t="str">
            <v>---</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v>
          </cell>
          <cell r="B74">
            <v>0</v>
          </cell>
          <cell r="C74" t="str">
            <v>PLW45141893</v>
          </cell>
          <cell r="D74">
            <v>0</v>
          </cell>
          <cell r="E74" t="str">
            <v>---</v>
          </cell>
          <cell r="F74">
            <v>0</v>
          </cell>
          <cell r="G74" t="str">
            <v>---</v>
          </cell>
          <cell r="H74">
            <v>0</v>
          </cell>
          <cell r="I74" t="str">
            <v>---</v>
          </cell>
          <cell r="J74">
            <v>0</v>
          </cell>
          <cell r="K74" t="str">
            <v>---</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v>
          </cell>
          <cell r="B75">
            <v>0</v>
          </cell>
          <cell r="C75" t="str">
            <v>PLW45141894</v>
          </cell>
          <cell r="D75">
            <v>0</v>
          </cell>
          <cell r="E75" t="str">
            <v>---</v>
          </cell>
          <cell r="F75">
            <v>0</v>
          </cell>
          <cell r="G75" t="str">
            <v>---</v>
          </cell>
          <cell r="H75">
            <v>0</v>
          </cell>
          <cell r="I75" t="str">
            <v>---</v>
          </cell>
          <cell r="J75">
            <v>0</v>
          </cell>
          <cell r="K75" t="str">
            <v>---</v>
          </cell>
          <cell r="L75">
            <v>0</v>
          </cell>
          <cell r="M75">
            <v>0</v>
          </cell>
          <cell r="N75">
            <v>0</v>
          </cell>
          <cell r="O75">
            <v>0</v>
          </cell>
          <cell r="P75">
            <v>0</v>
          </cell>
          <cell r="Q75">
            <v>0</v>
          </cell>
          <cell r="R75">
            <v>0</v>
          </cell>
          <cell r="S75">
            <v>0</v>
          </cell>
          <cell r="T75">
            <v>0</v>
          </cell>
          <cell r="U75">
            <v>0</v>
          </cell>
          <cell r="V75">
            <v>0</v>
          </cell>
          <cell r="W75">
            <v>0</v>
          </cell>
          <cell r="X75">
            <v>0</v>
          </cell>
        </row>
        <row r="76">
          <cell r="A76" t="str">
            <v>---</v>
          </cell>
          <cell r="B76">
            <v>0</v>
          </cell>
          <cell r="C76" t="str">
            <v>PLW45141895</v>
          </cell>
          <cell r="D76">
            <v>0</v>
          </cell>
          <cell r="E76" t="str">
            <v>---</v>
          </cell>
          <cell r="F76">
            <v>0</v>
          </cell>
          <cell r="G76" t="str">
            <v>---</v>
          </cell>
          <cell r="H76">
            <v>0</v>
          </cell>
          <cell r="I76" t="str">
            <v>---</v>
          </cell>
          <cell r="J76">
            <v>0</v>
          </cell>
          <cell r="K76" t="str">
            <v>---</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v>
          </cell>
          <cell r="B77">
            <v>0</v>
          </cell>
          <cell r="C77" t="str">
            <v>PLW45141896</v>
          </cell>
          <cell r="D77">
            <v>0</v>
          </cell>
          <cell r="E77" t="str">
            <v>---</v>
          </cell>
          <cell r="F77">
            <v>0</v>
          </cell>
          <cell r="G77" t="str">
            <v>---</v>
          </cell>
          <cell r="H77">
            <v>0</v>
          </cell>
          <cell r="I77" t="str">
            <v>---</v>
          </cell>
          <cell r="J77">
            <v>0</v>
          </cell>
          <cell r="K77" t="str">
            <v>---</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v>
          </cell>
          <cell r="B78">
            <v>0</v>
          </cell>
          <cell r="C78" t="str">
            <v>---</v>
          </cell>
          <cell r="D78">
            <v>0</v>
          </cell>
          <cell r="E78" t="str">
            <v>---</v>
          </cell>
          <cell r="F78">
            <v>0</v>
          </cell>
          <cell r="G78" t="str">
            <v>---</v>
          </cell>
          <cell r="H78">
            <v>0</v>
          </cell>
          <cell r="I78" t="str">
            <v>---</v>
          </cell>
          <cell r="J78">
            <v>0</v>
          </cell>
          <cell r="K78" t="str">
            <v>---</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v>
          </cell>
          <cell r="B79">
            <v>0</v>
          </cell>
          <cell r="C79" t="str">
            <v>---</v>
          </cell>
          <cell r="D79">
            <v>0</v>
          </cell>
          <cell r="E79" t="str">
            <v>---</v>
          </cell>
          <cell r="F79">
            <v>0</v>
          </cell>
          <cell r="G79" t="str">
            <v>---</v>
          </cell>
          <cell r="H79">
            <v>0</v>
          </cell>
          <cell r="I79" t="str">
            <v>---</v>
          </cell>
          <cell r="J79">
            <v>0</v>
          </cell>
          <cell r="K79" t="str">
            <v>---</v>
          </cell>
          <cell r="L79">
            <v>0</v>
          </cell>
          <cell r="M79">
            <v>0</v>
          </cell>
          <cell r="N79">
            <v>0</v>
          </cell>
          <cell r="O79">
            <v>0</v>
          </cell>
          <cell r="P79">
            <v>0</v>
          </cell>
          <cell r="Q79">
            <v>0</v>
          </cell>
          <cell r="R79">
            <v>0</v>
          </cell>
          <cell r="S79">
            <v>0</v>
          </cell>
          <cell r="T79">
            <v>0</v>
          </cell>
          <cell r="U79">
            <v>0</v>
          </cell>
          <cell r="V79">
            <v>0</v>
          </cell>
          <cell r="W79">
            <v>0</v>
          </cell>
          <cell r="X79">
            <v>0</v>
          </cell>
        </row>
        <row r="80">
          <cell r="A80" t="str">
            <v>---</v>
          </cell>
          <cell r="B80">
            <v>0</v>
          </cell>
          <cell r="C80" t="str">
            <v>---</v>
          </cell>
          <cell r="D80">
            <v>0</v>
          </cell>
          <cell r="E80" t="str">
            <v>---</v>
          </cell>
          <cell r="F80">
            <v>0</v>
          </cell>
          <cell r="G80" t="str">
            <v>---</v>
          </cell>
          <cell r="H80">
            <v>0</v>
          </cell>
          <cell r="I80" t="str">
            <v>---</v>
          </cell>
          <cell r="J80">
            <v>0</v>
          </cell>
          <cell r="K80" t="str">
            <v>---</v>
          </cell>
          <cell r="L80">
            <v>0</v>
          </cell>
          <cell r="M80">
            <v>0</v>
          </cell>
          <cell r="N80">
            <v>0</v>
          </cell>
          <cell r="O80">
            <v>0</v>
          </cell>
          <cell r="P80">
            <v>0</v>
          </cell>
          <cell r="Q80">
            <v>0</v>
          </cell>
          <cell r="R80">
            <v>0</v>
          </cell>
          <cell r="S80">
            <v>0</v>
          </cell>
          <cell r="T80">
            <v>0</v>
          </cell>
          <cell r="U80">
            <v>0</v>
          </cell>
          <cell r="V80">
            <v>0</v>
          </cell>
          <cell r="W80">
            <v>0</v>
          </cell>
          <cell r="X80">
            <v>0</v>
          </cell>
        </row>
        <row r="81">
          <cell r="A81" t="str">
            <v>---</v>
          </cell>
          <cell r="B81">
            <v>0</v>
          </cell>
          <cell r="C81" t="str">
            <v>---</v>
          </cell>
          <cell r="D81">
            <v>0</v>
          </cell>
          <cell r="E81" t="str">
            <v>---</v>
          </cell>
          <cell r="F81">
            <v>0</v>
          </cell>
          <cell r="G81" t="str">
            <v>---</v>
          </cell>
          <cell r="H81">
            <v>0</v>
          </cell>
          <cell r="I81" t="str">
            <v>---</v>
          </cell>
          <cell r="J81">
            <v>0</v>
          </cell>
          <cell r="K81" t="str">
            <v>---</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v>
          </cell>
          <cell r="B82">
            <v>0</v>
          </cell>
          <cell r="C82" t="str">
            <v>---</v>
          </cell>
          <cell r="D82">
            <v>0</v>
          </cell>
          <cell r="E82" t="str">
            <v>---</v>
          </cell>
          <cell r="F82">
            <v>0</v>
          </cell>
          <cell r="G82" t="str">
            <v>---</v>
          </cell>
          <cell r="H82">
            <v>0</v>
          </cell>
          <cell r="I82" t="str">
            <v>---</v>
          </cell>
          <cell r="J82">
            <v>0</v>
          </cell>
          <cell r="K82" t="str">
            <v>---</v>
          </cell>
          <cell r="L82">
            <v>0</v>
          </cell>
          <cell r="M82">
            <v>0</v>
          </cell>
          <cell r="N82">
            <v>0</v>
          </cell>
          <cell r="O82">
            <v>0</v>
          </cell>
          <cell r="P82">
            <v>0</v>
          </cell>
          <cell r="Q82">
            <v>0</v>
          </cell>
          <cell r="R82">
            <v>0</v>
          </cell>
          <cell r="S82">
            <v>0</v>
          </cell>
          <cell r="T82">
            <v>0</v>
          </cell>
          <cell r="U82">
            <v>0</v>
          </cell>
          <cell r="V82">
            <v>0</v>
          </cell>
          <cell r="W82">
            <v>0</v>
          </cell>
          <cell r="X82">
            <v>0</v>
          </cell>
        </row>
        <row r="83">
          <cell r="A83" t="str">
            <v>---</v>
          </cell>
          <cell r="B83">
            <v>0</v>
          </cell>
          <cell r="C83" t="str">
            <v>---</v>
          </cell>
          <cell r="D83">
            <v>0</v>
          </cell>
          <cell r="E83" t="str">
            <v>---</v>
          </cell>
          <cell r="F83">
            <v>0</v>
          </cell>
          <cell r="G83" t="str">
            <v>---</v>
          </cell>
          <cell r="H83">
            <v>0</v>
          </cell>
          <cell r="I83" t="str">
            <v>---</v>
          </cell>
          <cell r="J83">
            <v>0</v>
          </cell>
          <cell r="K83" t="str">
            <v>---</v>
          </cell>
          <cell r="L83">
            <v>0</v>
          </cell>
          <cell r="M83">
            <v>0</v>
          </cell>
          <cell r="N83">
            <v>0</v>
          </cell>
          <cell r="O83">
            <v>0</v>
          </cell>
          <cell r="P83">
            <v>0</v>
          </cell>
          <cell r="Q83">
            <v>0</v>
          </cell>
          <cell r="R83">
            <v>0</v>
          </cell>
          <cell r="S83">
            <v>0</v>
          </cell>
          <cell r="T83">
            <v>0</v>
          </cell>
          <cell r="U83">
            <v>0</v>
          </cell>
          <cell r="V83">
            <v>0</v>
          </cell>
          <cell r="W83">
            <v>0</v>
          </cell>
          <cell r="X83">
            <v>0</v>
          </cell>
        </row>
        <row r="84">
          <cell r="A84" t="str">
            <v>---</v>
          </cell>
          <cell r="B84">
            <v>0</v>
          </cell>
          <cell r="C84" t="str">
            <v>---</v>
          </cell>
          <cell r="D84">
            <v>0</v>
          </cell>
          <cell r="E84" t="str">
            <v>---</v>
          </cell>
          <cell r="F84">
            <v>0</v>
          </cell>
          <cell r="G84" t="str">
            <v>---</v>
          </cell>
          <cell r="H84">
            <v>0</v>
          </cell>
          <cell r="I84" t="str">
            <v>---</v>
          </cell>
          <cell r="J84">
            <v>0</v>
          </cell>
          <cell r="K84" t="str">
            <v>---</v>
          </cell>
          <cell r="L84">
            <v>0</v>
          </cell>
          <cell r="M84">
            <v>0</v>
          </cell>
          <cell r="N84">
            <v>0</v>
          </cell>
          <cell r="O84">
            <v>0</v>
          </cell>
          <cell r="P84">
            <v>0</v>
          </cell>
          <cell r="Q84">
            <v>0</v>
          </cell>
          <cell r="R84">
            <v>0</v>
          </cell>
          <cell r="S84">
            <v>0</v>
          </cell>
          <cell r="T84">
            <v>0</v>
          </cell>
          <cell r="U84">
            <v>0</v>
          </cell>
          <cell r="V84">
            <v>0</v>
          </cell>
          <cell r="W84">
            <v>0</v>
          </cell>
          <cell r="X84">
            <v>0</v>
          </cell>
        </row>
        <row r="85">
          <cell r="A85" t="str">
            <v>---</v>
          </cell>
          <cell r="B85">
            <v>0</v>
          </cell>
          <cell r="C85" t="str">
            <v>---</v>
          </cell>
          <cell r="D85">
            <v>0</v>
          </cell>
          <cell r="E85" t="str">
            <v>---</v>
          </cell>
          <cell r="F85">
            <v>0</v>
          </cell>
          <cell r="G85" t="str">
            <v>---</v>
          </cell>
          <cell r="H85">
            <v>0</v>
          </cell>
          <cell r="I85" t="str">
            <v>---</v>
          </cell>
          <cell r="J85">
            <v>0</v>
          </cell>
          <cell r="K85" t="str">
            <v>---</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v>
          </cell>
          <cell r="B86">
            <v>0</v>
          </cell>
          <cell r="C86" t="str">
            <v>---</v>
          </cell>
          <cell r="D86">
            <v>0</v>
          </cell>
          <cell r="E86" t="str">
            <v>---</v>
          </cell>
          <cell r="F86">
            <v>0</v>
          </cell>
          <cell r="G86" t="str">
            <v>---</v>
          </cell>
          <cell r="H86">
            <v>0</v>
          </cell>
          <cell r="I86" t="str">
            <v>---</v>
          </cell>
          <cell r="J86">
            <v>0</v>
          </cell>
          <cell r="K86" t="str">
            <v>---</v>
          </cell>
          <cell r="L86">
            <v>0</v>
          </cell>
          <cell r="M86">
            <v>0</v>
          </cell>
          <cell r="N86">
            <v>0</v>
          </cell>
          <cell r="O86">
            <v>0</v>
          </cell>
          <cell r="P86">
            <v>0</v>
          </cell>
          <cell r="Q86">
            <v>0</v>
          </cell>
          <cell r="R86">
            <v>0</v>
          </cell>
          <cell r="S86">
            <v>0</v>
          </cell>
          <cell r="T86">
            <v>0</v>
          </cell>
          <cell r="U86">
            <v>0</v>
          </cell>
          <cell r="V86">
            <v>0</v>
          </cell>
          <cell r="W86">
            <v>0</v>
          </cell>
          <cell r="X86">
            <v>0</v>
          </cell>
        </row>
        <row r="87">
          <cell r="A87" t="str">
            <v>---</v>
          </cell>
          <cell r="B87">
            <v>0</v>
          </cell>
          <cell r="C87" t="str">
            <v>---</v>
          </cell>
          <cell r="D87">
            <v>0</v>
          </cell>
          <cell r="E87" t="str">
            <v>---</v>
          </cell>
          <cell r="F87">
            <v>0</v>
          </cell>
          <cell r="G87" t="str">
            <v>---</v>
          </cell>
          <cell r="H87">
            <v>0</v>
          </cell>
          <cell r="I87" t="str">
            <v>---</v>
          </cell>
          <cell r="J87">
            <v>0</v>
          </cell>
          <cell r="K87" t="str">
            <v>---</v>
          </cell>
          <cell r="L87">
            <v>0</v>
          </cell>
          <cell r="M87">
            <v>0</v>
          </cell>
          <cell r="N87">
            <v>0</v>
          </cell>
          <cell r="O87">
            <v>0</v>
          </cell>
          <cell r="P87">
            <v>0</v>
          </cell>
          <cell r="Q87">
            <v>0</v>
          </cell>
          <cell r="R87">
            <v>0</v>
          </cell>
          <cell r="S87">
            <v>0</v>
          </cell>
          <cell r="T87">
            <v>0</v>
          </cell>
          <cell r="U87">
            <v>0</v>
          </cell>
          <cell r="V87">
            <v>0</v>
          </cell>
          <cell r="W87">
            <v>0</v>
          </cell>
          <cell r="X87">
            <v>0</v>
          </cell>
        </row>
        <row r="88">
          <cell r="A88" t="str">
            <v>---</v>
          </cell>
          <cell r="B88">
            <v>0</v>
          </cell>
          <cell r="C88" t="str">
            <v>---</v>
          </cell>
          <cell r="D88">
            <v>0</v>
          </cell>
          <cell r="E88" t="str">
            <v>---</v>
          </cell>
          <cell r="F88">
            <v>0</v>
          </cell>
          <cell r="G88" t="str">
            <v>---</v>
          </cell>
          <cell r="H88">
            <v>0</v>
          </cell>
          <cell r="I88" t="str">
            <v>---</v>
          </cell>
          <cell r="J88">
            <v>0</v>
          </cell>
          <cell r="K88" t="str">
            <v>---</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v>
          </cell>
          <cell r="B89">
            <v>0</v>
          </cell>
          <cell r="C89" t="str">
            <v>---</v>
          </cell>
          <cell r="D89">
            <v>0</v>
          </cell>
          <cell r="E89" t="str">
            <v>---</v>
          </cell>
          <cell r="F89">
            <v>0</v>
          </cell>
          <cell r="G89" t="str">
            <v>---</v>
          </cell>
          <cell r="H89">
            <v>0</v>
          </cell>
          <cell r="I89" t="str">
            <v>---</v>
          </cell>
          <cell r="J89">
            <v>0</v>
          </cell>
          <cell r="K89" t="str">
            <v>---</v>
          </cell>
          <cell r="L89">
            <v>0</v>
          </cell>
          <cell r="M89">
            <v>0</v>
          </cell>
          <cell r="N89">
            <v>0</v>
          </cell>
          <cell r="O89">
            <v>0</v>
          </cell>
          <cell r="P89">
            <v>0</v>
          </cell>
          <cell r="Q89">
            <v>0</v>
          </cell>
          <cell r="R89">
            <v>0</v>
          </cell>
          <cell r="S89">
            <v>0</v>
          </cell>
          <cell r="T89">
            <v>0</v>
          </cell>
          <cell r="U89">
            <v>0</v>
          </cell>
          <cell r="V89">
            <v>0</v>
          </cell>
          <cell r="W89">
            <v>0</v>
          </cell>
          <cell r="X89">
            <v>0</v>
          </cell>
        </row>
        <row r="90">
          <cell r="A90" t="str">
            <v>---</v>
          </cell>
          <cell r="B90">
            <v>0</v>
          </cell>
          <cell r="C90" t="str">
            <v>---</v>
          </cell>
          <cell r="D90">
            <v>0</v>
          </cell>
          <cell r="E90" t="str">
            <v>---</v>
          </cell>
          <cell r="F90">
            <v>0</v>
          </cell>
          <cell r="G90" t="str">
            <v>---</v>
          </cell>
          <cell r="H90">
            <v>0</v>
          </cell>
          <cell r="I90" t="str">
            <v>---</v>
          </cell>
          <cell r="J90">
            <v>0</v>
          </cell>
          <cell r="K90" t="str">
            <v>---</v>
          </cell>
          <cell r="L90">
            <v>0</v>
          </cell>
          <cell r="M90">
            <v>0</v>
          </cell>
          <cell r="N90">
            <v>0</v>
          </cell>
          <cell r="O90">
            <v>0</v>
          </cell>
          <cell r="P90">
            <v>0</v>
          </cell>
          <cell r="Q90">
            <v>0</v>
          </cell>
          <cell r="R90">
            <v>0</v>
          </cell>
          <cell r="S90">
            <v>0</v>
          </cell>
          <cell r="T90">
            <v>0</v>
          </cell>
          <cell r="U90">
            <v>0</v>
          </cell>
          <cell r="V90">
            <v>0</v>
          </cell>
          <cell r="W90">
            <v>0</v>
          </cell>
          <cell r="X90">
            <v>0</v>
          </cell>
        </row>
        <row r="91">
          <cell r="A91" t="str">
            <v>---</v>
          </cell>
          <cell r="B91">
            <v>0</v>
          </cell>
          <cell r="C91" t="str">
            <v>---</v>
          </cell>
          <cell r="D91">
            <v>0</v>
          </cell>
          <cell r="E91" t="str">
            <v>---</v>
          </cell>
          <cell r="F91">
            <v>0</v>
          </cell>
          <cell r="G91" t="str">
            <v>---</v>
          </cell>
          <cell r="H91">
            <v>0</v>
          </cell>
          <cell r="I91" t="str">
            <v>---</v>
          </cell>
          <cell r="J91">
            <v>0</v>
          </cell>
          <cell r="K91" t="str">
            <v>---</v>
          </cell>
          <cell r="L91">
            <v>0</v>
          </cell>
          <cell r="M91">
            <v>0</v>
          </cell>
          <cell r="N91">
            <v>0</v>
          </cell>
          <cell r="O91">
            <v>0</v>
          </cell>
          <cell r="P91">
            <v>0</v>
          </cell>
          <cell r="Q91">
            <v>0</v>
          </cell>
          <cell r="R91">
            <v>0</v>
          </cell>
          <cell r="S91">
            <v>0</v>
          </cell>
          <cell r="T91">
            <v>0</v>
          </cell>
          <cell r="U91">
            <v>0</v>
          </cell>
          <cell r="V91">
            <v>0</v>
          </cell>
          <cell r="W91">
            <v>0</v>
          </cell>
          <cell r="X91">
            <v>0</v>
          </cell>
        </row>
        <row r="92">
          <cell r="A92" t="str">
            <v>---</v>
          </cell>
          <cell r="B92">
            <v>0</v>
          </cell>
          <cell r="C92" t="str">
            <v>---</v>
          </cell>
          <cell r="D92">
            <v>0</v>
          </cell>
          <cell r="E92" t="str">
            <v>---</v>
          </cell>
          <cell r="F92">
            <v>0</v>
          </cell>
          <cell r="G92" t="str">
            <v>---</v>
          </cell>
          <cell r="H92">
            <v>0</v>
          </cell>
          <cell r="I92" t="str">
            <v>---</v>
          </cell>
          <cell r="J92">
            <v>0</v>
          </cell>
          <cell r="K92" t="str">
            <v>---</v>
          </cell>
          <cell r="L92">
            <v>0</v>
          </cell>
          <cell r="M92">
            <v>0</v>
          </cell>
          <cell r="N92">
            <v>0</v>
          </cell>
          <cell r="O92">
            <v>0</v>
          </cell>
          <cell r="P92">
            <v>0</v>
          </cell>
          <cell r="Q92">
            <v>0</v>
          </cell>
          <cell r="R92">
            <v>0</v>
          </cell>
          <cell r="S92">
            <v>0</v>
          </cell>
          <cell r="T92">
            <v>0</v>
          </cell>
          <cell r="U92">
            <v>0</v>
          </cell>
          <cell r="V92">
            <v>0</v>
          </cell>
          <cell r="W92">
            <v>0</v>
          </cell>
          <cell r="X92">
            <v>0</v>
          </cell>
        </row>
        <row r="93">
          <cell r="A93" t="str">
            <v>---</v>
          </cell>
          <cell r="B93">
            <v>0</v>
          </cell>
          <cell r="C93" t="str">
            <v>---</v>
          </cell>
          <cell r="D93">
            <v>0</v>
          </cell>
          <cell r="E93" t="str">
            <v>---</v>
          </cell>
          <cell r="F93">
            <v>0</v>
          </cell>
          <cell r="G93" t="str">
            <v>---</v>
          </cell>
          <cell r="H93">
            <v>0</v>
          </cell>
          <cell r="I93" t="str">
            <v>---</v>
          </cell>
          <cell r="J93">
            <v>0</v>
          </cell>
          <cell r="K93" t="str">
            <v>---</v>
          </cell>
          <cell r="L93">
            <v>0</v>
          </cell>
          <cell r="M93">
            <v>0</v>
          </cell>
          <cell r="N93">
            <v>0</v>
          </cell>
          <cell r="O93">
            <v>0</v>
          </cell>
          <cell r="P93">
            <v>0</v>
          </cell>
          <cell r="Q93">
            <v>0</v>
          </cell>
          <cell r="R93">
            <v>0</v>
          </cell>
          <cell r="S93">
            <v>0</v>
          </cell>
          <cell r="T93">
            <v>0</v>
          </cell>
          <cell r="U93">
            <v>0</v>
          </cell>
          <cell r="V93">
            <v>0</v>
          </cell>
          <cell r="W93">
            <v>0</v>
          </cell>
          <cell r="X93">
            <v>0</v>
          </cell>
        </row>
        <row r="94">
          <cell r="A94" t="str">
            <v>---</v>
          </cell>
          <cell r="B94">
            <v>0</v>
          </cell>
          <cell r="C94" t="str">
            <v>---</v>
          </cell>
          <cell r="D94">
            <v>0</v>
          </cell>
          <cell r="E94" t="str">
            <v>---</v>
          </cell>
          <cell r="F94">
            <v>0</v>
          </cell>
          <cell r="G94" t="str">
            <v>---</v>
          </cell>
          <cell r="H94">
            <v>0</v>
          </cell>
          <cell r="I94" t="str">
            <v>---</v>
          </cell>
          <cell r="J94">
            <v>0</v>
          </cell>
          <cell r="K94" t="str">
            <v>---</v>
          </cell>
          <cell r="L94">
            <v>0</v>
          </cell>
          <cell r="M94">
            <v>0</v>
          </cell>
          <cell r="N94">
            <v>0</v>
          </cell>
          <cell r="O94">
            <v>0</v>
          </cell>
          <cell r="P94">
            <v>0</v>
          </cell>
          <cell r="Q94">
            <v>0</v>
          </cell>
          <cell r="R94">
            <v>0</v>
          </cell>
          <cell r="S94">
            <v>0</v>
          </cell>
          <cell r="T94">
            <v>0</v>
          </cell>
          <cell r="U94">
            <v>0</v>
          </cell>
          <cell r="V94">
            <v>0</v>
          </cell>
          <cell r="W94">
            <v>0</v>
          </cell>
          <cell r="X94">
            <v>0</v>
          </cell>
        </row>
        <row r="95">
          <cell r="A95" t="str">
            <v>---</v>
          </cell>
          <cell r="B95">
            <v>0</v>
          </cell>
          <cell r="C95" t="str">
            <v>---</v>
          </cell>
          <cell r="D95">
            <v>0</v>
          </cell>
          <cell r="E95" t="str">
            <v>---</v>
          </cell>
          <cell r="F95">
            <v>0</v>
          </cell>
          <cell r="G95" t="str">
            <v>---</v>
          </cell>
          <cell r="H95">
            <v>0</v>
          </cell>
          <cell r="I95" t="str">
            <v>---</v>
          </cell>
          <cell r="J95">
            <v>0</v>
          </cell>
          <cell r="K95" t="str">
            <v>---</v>
          </cell>
          <cell r="L95">
            <v>0</v>
          </cell>
          <cell r="M95">
            <v>0</v>
          </cell>
          <cell r="N95">
            <v>0</v>
          </cell>
          <cell r="O95">
            <v>0</v>
          </cell>
          <cell r="P95">
            <v>0</v>
          </cell>
          <cell r="Q95">
            <v>0</v>
          </cell>
          <cell r="R95">
            <v>0</v>
          </cell>
          <cell r="S95">
            <v>0</v>
          </cell>
          <cell r="T95">
            <v>0</v>
          </cell>
          <cell r="U95">
            <v>0</v>
          </cell>
          <cell r="V95">
            <v>0</v>
          </cell>
          <cell r="W95">
            <v>0</v>
          </cell>
          <cell r="X95">
            <v>0</v>
          </cell>
        </row>
        <row r="96">
          <cell r="A96" t="str">
            <v>---</v>
          </cell>
          <cell r="B96">
            <v>0</v>
          </cell>
          <cell r="C96" t="str">
            <v>---</v>
          </cell>
          <cell r="D96">
            <v>0</v>
          </cell>
          <cell r="E96" t="str">
            <v>---</v>
          </cell>
          <cell r="F96">
            <v>0</v>
          </cell>
          <cell r="G96" t="str">
            <v>---</v>
          </cell>
          <cell r="H96">
            <v>0</v>
          </cell>
          <cell r="I96" t="str">
            <v>---</v>
          </cell>
          <cell r="J96">
            <v>0</v>
          </cell>
          <cell r="K96" t="str">
            <v>---</v>
          </cell>
          <cell r="L96">
            <v>0</v>
          </cell>
          <cell r="M96">
            <v>0</v>
          </cell>
          <cell r="N96">
            <v>0</v>
          </cell>
          <cell r="O96">
            <v>0</v>
          </cell>
          <cell r="P96">
            <v>0</v>
          </cell>
          <cell r="Q96">
            <v>0</v>
          </cell>
          <cell r="R96">
            <v>0</v>
          </cell>
          <cell r="S96">
            <v>0</v>
          </cell>
          <cell r="T96">
            <v>0</v>
          </cell>
          <cell r="U96">
            <v>0</v>
          </cell>
          <cell r="V96">
            <v>0</v>
          </cell>
          <cell r="W96">
            <v>0</v>
          </cell>
          <cell r="X96">
            <v>0</v>
          </cell>
        </row>
        <row r="97">
          <cell r="A97" t="str">
            <v>---</v>
          </cell>
          <cell r="B97">
            <v>0</v>
          </cell>
          <cell r="C97" t="str">
            <v>---</v>
          </cell>
          <cell r="D97">
            <v>0</v>
          </cell>
          <cell r="E97" t="str">
            <v>---</v>
          </cell>
          <cell r="F97">
            <v>0</v>
          </cell>
          <cell r="G97" t="str">
            <v>---</v>
          </cell>
          <cell r="H97">
            <v>0</v>
          </cell>
          <cell r="I97" t="str">
            <v>---</v>
          </cell>
          <cell r="J97">
            <v>0</v>
          </cell>
          <cell r="K97" t="str">
            <v>---</v>
          </cell>
          <cell r="L97">
            <v>0</v>
          </cell>
          <cell r="M97">
            <v>0</v>
          </cell>
          <cell r="N97">
            <v>0</v>
          </cell>
          <cell r="O97">
            <v>0</v>
          </cell>
          <cell r="P97">
            <v>0</v>
          </cell>
          <cell r="Q97">
            <v>0</v>
          </cell>
          <cell r="R97">
            <v>0</v>
          </cell>
          <cell r="S97">
            <v>0</v>
          </cell>
          <cell r="T97">
            <v>0</v>
          </cell>
          <cell r="U97">
            <v>0</v>
          </cell>
          <cell r="V97">
            <v>0</v>
          </cell>
          <cell r="W97">
            <v>0</v>
          </cell>
          <cell r="X97">
            <v>0</v>
          </cell>
        </row>
        <row r="98">
          <cell r="A98" t="str">
            <v>---</v>
          </cell>
          <cell r="B98">
            <v>0</v>
          </cell>
          <cell r="C98" t="str">
            <v>---</v>
          </cell>
          <cell r="D98">
            <v>0</v>
          </cell>
          <cell r="E98" t="str">
            <v>---</v>
          </cell>
          <cell r="F98">
            <v>0</v>
          </cell>
          <cell r="G98" t="str">
            <v>---</v>
          </cell>
          <cell r="H98">
            <v>0</v>
          </cell>
          <cell r="I98" t="str">
            <v>---</v>
          </cell>
          <cell r="J98">
            <v>0</v>
          </cell>
          <cell r="K98" t="str">
            <v>---</v>
          </cell>
          <cell r="L98">
            <v>0</v>
          </cell>
          <cell r="M98">
            <v>0</v>
          </cell>
          <cell r="N98">
            <v>0</v>
          </cell>
          <cell r="O98">
            <v>0</v>
          </cell>
          <cell r="P98">
            <v>0</v>
          </cell>
          <cell r="Q98">
            <v>0</v>
          </cell>
          <cell r="R98">
            <v>0</v>
          </cell>
          <cell r="S98">
            <v>0</v>
          </cell>
          <cell r="T98">
            <v>0</v>
          </cell>
          <cell r="U98">
            <v>0</v>
          </cell>
          <cell r="V98">
            <v>0</v>
          </cell>
          <cell r="W98">
            <v>0</v>
          </cell>
          <cell r="X98">
            <v>0</v>
          </cell>
        </row>
        <row r="99">
          <cell r="A99" t="str">
            <v>---</v>
          </cell>
          <cell r="B99">
            <v>0</v>
          </cell>
          <cell r="C99" t="str">
            <v>---</v>
          </cell>
          <cell r="D99">
            <v>0</v>
          </cell>
          <cell r="E99" t="str">
            <v>---</v>
          </cell>
          <cell r="F99">
            <v>0</v>
          </cell>
          <cell r="G99" t="str">
            <v>---</v>
          </cell>
          <cell r="H99">
            <v>0</v>
          </cell>
          <cell r="I99" t="str">
            <v>---</v>
          </cell>
          <cell r="J99">
            <v>0</v>
          </cell>
          <cell r="K99" t="str">
            <v>---</v>
          </cell>
          <cell r="L99">
            <v>0</v>
          </cell>
          <cell r="M99">
            <v>0</v>
          </cell>
          <cell r="N99">
            <v>0</v>
          </cell>
          <cell r="O99">
            <v>0</v>
          </cell>
          <cell r="P99">
            <v>0</v>
          </cell>
          <cell r="Q99">
            <v>0</v>
          </cell>
          <cell r="R99">
            <v>0</v>
          </cell>
          <cell r="S99">
            <v>0</v>
          </cell>
          <cell r="T99">
            <v>0</v>
          </cell>
          <cell r="U99">
            <v>0</v>
          </cell>
          <cell r="V99">
            <v>0</v>
          </cell>
          <cell r="W99">
            <v>0</v>
          </cell>
          <cell r="X99">
            <v>0</v>
          </cell>
        </row>
        <row r="100">
          <cell r="A100" t="str">
            <v>---</v>
          </cell>
          <cell r="B100">
            <v>0</v>
          </cell>
          <cell r="C100" t="str">
            <v>---</v>
          </cell>
          <cell r="D100">
            <v>0</v>
          </cell>
          <cell r="E100" t="str">
            <v>---</v>
          </cell>
          <cell r="F100">
            <v>0</v>
          </cell>
          <cell r="G100" t="str">
            <v>---</v>
          </cell>
          <cell r="H100">
            <v>0</v>
          </cell>
          <cell r="I100" t="str">
            <v>---</v>
          </cell>
          <cell r="J100">
            <v>0</v>
          </cell>
          <cell r="K100" t="str">
            <v>---</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A101" t="str">
            <v>---</v>
          </cell>
          <cell r="B101">
            <v>0</v>
          </cell>
          <cell r="C101" t="str">
            <v>---</v>
          </cell>
          <cell r="D101">
            <v>0</v>
          </cell>
          <cell r="E101" t="str">
            <v>---</v>
          </cell>
          <cell r="F101">
            <v>0</v>
          </cell>
          <cell r="G101" t="str">
            <v>---</v>
          </cell>
          <cell r="H101">
            <v>0</v>
          </cell>
          <cell r="I101" t="str">
            <v>---</v>
          </cell>
          <cell r="J101">
            <v>0</v>
          </cell>
          <cell r="K101" t="str">
            <v>---</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A102" t="str">
            <v>---</v>
          </cell>
          <cell r="B102">
            <v>0</v>
          </cell>
          <cell r="C102" t="str">
            <v>---</v>
          </cell>
          <cell r="D102">
            <v>0</v>
          </cell>
          <cell r="E102" t="str">
            <v>---</v>
          </cell>
          <cell r="F102">
            <v>0</v>
          </cell>
          <cell r="G102" t="str">
            <v>---</v>
          </cell>
          <cell r="H102">
            <v>0</v>
          </cell>
          <cell r="I102" t="str">
            <v>---</v>
          </cell>
          <cell r="J102">
            <v>0</v>
          </cell>
          <cell r="K102" t="str">
            <v>---</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A103" t="str">
            <v>---</v>
          </cell>
          <cell r="B103">
            <v>0</v>
          </cell>
          <cell r="C103" t="str">
            <v>---</v>
          </cell>
          <cell r="D103">
            <v>0</v>
          </cell>
          <cell r="E103" t="str">
            <v>---</v>
          </cell>
          <cell r="F103">
            <v>0</v>
          </cell>
          <cell r="G103" t="str">
            <v>---</v>
          </cell>
          <cell r="H103">
            <v>0</v>
          </cell>
          <cell r="I103" t="str">
            <v>---</v>
          </cell>
          <cell r="J103">
            <v>0</v>
          </cell>
          <cell r="K103" t="str">
            <v>---</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A104" t="str">
            <v>---</v>
          </cell>
          <cell r="B104">
            <v>0</v>
          </cell>
          <cell r="C104" t="str">
            <v>---</v>
          </cell>
          <cell r="D104">
            <v>0</v>
          </cell>
          <cell r="E104" t="str">
            <v>---</v>
          </cell>
          <cell r="F104">
            <v>0</v>
          </cell>
          <cell r="G104" t="str">
            <v>---</v>
          </cell>
          <cell r="H104">
            <v>0</v>
          </cell>
          <cell r="I104" t="str">
            <v>---</v>
          </cell>
          <cell r="J104">
            <v>0</v>
          </cell>
          <cell r="K104" t="str">
            <v>---</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A105" t="str">
            <v>---</v>
          </cell>
          <cell r="B105">
            <v>0</v>
          </cell>
          <cell r="C105" t="str">
            <v>---</v>
          </cell>
          <cell r="D105">
            <v>0</v>
          </cell>
          <cell r="E105" t="str">
            <v>---</v>
          </cell>
          <cell r="F105">
            <v>0</v>
          </cell>
          <cell r="G105" t="str">
            <v>---</v>
          </cell>
          <cell r="H105">
            <v>0</v>
          </cell>
          <cell r="I105" t="str">
            <v>---</v>
          </cell>
          <cell r="J105">
            <v>0</v>
          </cell>
          <cell r="K105" t="str">
            <v>---</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A106" t="str">
            <v>---</v>
          </cell>
          <cell r="B106">
            <v>0</v>
          </cell>
          <cell r="C106" t="str">
            <v>---</v>
          </cell>
          <cell r="D106">
            <v>0</v>
          </cell>
          <cell r="E106" t="str">
            <v>---</v>
          </cell>
          <cell r="F106">
            <v>0</v>
          </cell>
          <cell r="G106" t="str">
            <v>---</v>
          </cell>
          <cell r="H106">
            <v>0</v>
          </cell>
          <cell r="I106" t="str">
            <v>---</v>
          </cell>
          <cell r="J106">
            <v>0</v>
          </cell>
          <cell r="K106" t="str">
            <v>---</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A107" t="str">
            <v>---</v>
          </cell>
          <cell r="B107">
            <v>0</v>
          </cell>
          <cell r="C107" t="str">
            <v>---</v>
          </cell>
          <cell r="D107">
            <v>0</v>
          </cell>
          <cell r="E107" t="str">
            <v>---</v>
          </cell>
          <cell r="F107">
            <v>0</v>
          </cell>
          <cell r="G107" t="str">
            <v>---</v>
          </cell>
          <cell r="H107">
            <v>0</v>
          </cell>
          <cell r="I107" t="str">
            <v>---</v>
          </cell>
          <cell r="J107">
            <v>0</v>
          </cell>
          <cell r="K107" t="str">
            <v>---</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A108" t="str">
            <v>---</v>
          </cell>
          <cell r="B108">
            <v>0</v>
          </cell>
          <cell r="C108" t="str">
            <v>---</v>
          </cell>
          <cell r="D108">
            <v>0</v>
          </cell>
          <cell r="E108" t="str">
            <v>---</v>
          </cell>
          <cell r="F108">
            <v>0</v>
          </cell>
          <cell r="G108" t="str">
            <v>---</v>
          </cell>
          <cell r="H108">
            <v>0</v>
          </cell>
          <cell r="I108" t="str">
            <v>---</v>
          </cell>
          <cell r="J108">
            <v>0</v>
          </cell>
          <cell r="K108" t="str">
            <v>---</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A109" t="str">
            <v>---</v>
          </cell>
          <cell r="B109">
            <v>0</v>
          </cell>
          <cell r="C109" t="str">
            <v>---</v>
          </cell>
          <cell r="D109">
            <v>0</v>
          </cell>
          <cell r="E109" t="str">
            <v>---</v>
          </cell>
          <cell r="F109">
            <v>0</v>
          </cell>
          <cell r="G109" t="str">
            <v>---</v>
          </cell>
          <cell r="H109">
            <v>0</v>
          </cell>
          <cell r="I109" t="str">
            <v>---</v>
          </cell>
          <cell r="J109">
            <v>0</v>
          </cell>
          <cell r="K109" t="str">
            <v>---</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A110" t="str">
            <v>---</v>
          </cell>
          <cell r="B110">
            <v>0</v>
          </cell>
          <cell r="C110" t="str">
            <v>---</v>
          </cell>
          <cell r="D110">
            <v>0</v>
          </cell>
          <cell r="E110" t="str">
            <v>---</v>
          </cell>
          <cell r="F110">
            <v>0</v>
          </cell>
          <cell r="G110" t="str">
            <v>---</v>
          </cell>
          <cell r="H110">
            <v>0</v>
          </cell>
          <cell r="I110" t="str">
            <v>---</v>
          </cell>
          <cell r="J110">
            <v>0</v>
          </cell>
          <cell r="K110" t="str">
            <v>---</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A111" t="str">
            <v>---</v>
          </cell>
          <cell r="B111">
            <v>0</v>
          </cell>
          <cell r="C111" t="str">
            <v>---</v>
          </cell>
          <cell r="D111">
            <v>0</v>
          </cell>
          <cell r="E111" t="str">
            <v>---</v>
          </cell>
          <cell r="F111">
            <v>0</v>
          </cell>
          <cell r="G111" t="str">
            <v>---</v>
          </cell>
          <cell r="H111">
            <v>0</v>
          </cell>
          <cell r="I111" t="str">
            <v>---</v>
          </cell>
          <cell r="J111">
            <v>0</v>
          </cell>
          <cell r="K111" t="str">
            <v>---</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A112" t="str">
            <v>---</v>
          </cell>
          <cell r="B112">
            <v>0</v>
          </cell>
          <cell r="C112" t="str">
            <v>---</v>
          </cell>
          <cell r="D112">
            <v>0</v>
          </cell>
          <cell r="E112" t="str">
            <v>---</v>
          </cell>
          <cell r="F112">
            <v>0</v>
          </cell>
          <cell r="G112" t="str">
            <v>---</v>
          </cell>
          <cell r="H112">
            <v>0</v>
          </cell>
          <cell r="I112" t="str">
            <v>---</v>
          </cell>
          <cell r="J112">
            <v>0</v>
          </cell>
          <cell r="K112" t="str">
            <v>---</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v>
          </cell>
          <cell r="B113">
            <v>0</v>
          </cell>
          <cell r="C113" t="str">
            <v>---</v>
          </cell>
          <cell r="D113">
            <v>0</v>
          </cell>
          <cell r="E113" t="str">
            <v>---</v>
          </cell>
          <cell r="F113">
            <v>0</v>
          </cell>
          <cell r="G113" t="str">
            <v>---</v>
          </cell>
          <cell r="H113">
            <v>0</v>
          </cell>
          <cell r="I113" t="str">
            <v>---</v>
          </cell>
          <cell r="J113">
            <v>0</v>
          </cell>
          <cell r="K113" t="str">
            <v>---</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A114" t="str">
            <v>---</v>
          </cell>
          <cell r="B114">
            <v>0</v>
          </cell>
          <cell r="C114" t="str">
            <v>---</v>
          </cell>
          <cell r="D114">
            <v>0</v>
          </cell>
          <cell r="E114" t="str">
            <v>---</v>
          </cell>
          <cell r="F114">
            <v>0</v>
          </cell>
          <cell r="G114" t="str">
            <v>---</v>
          </cell>
          <cell r="H114">
            <v>0</v>
          </cell>
          <cell r="I114" t="str">
            <v>---</v>
          </cell>
          <cell r="J114">
            <v>0</v>
          </cell>
          <cell r="K114" t="str">
            <v>---</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A115" t="str">
            <v>---</v>
          </cell>
          <cell r="B115">
            <v>0</v>
          </cell>
          <cell r="C115" t="str">
            <v>---</v>
          </cell>
          <cell r="D115">
            <v>0</v>
          </cell>
          <cell r="E115" t="str">
            <v>---</v>
          </cell>
          <cell r="F115">
            <v>0</v>
          </cell>
          <cell r="G115" t="str">
            <v>---</v>
          </cell>
          <cell r="H115">
            <v>0</v>
          </cell>
          <cell r="I115" t="str">
            <v>---</v>
          </cell>
          <cell r="J115">
            <v>0</v>
          </cell>
          <cell r="K115" t="str">
            <v>---</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A116" t="str">
            <v>---</v>
          </cell>
          <cell r="B116">
            <v>0</v>
          </cell>
          <cell r="C116" t="str">
            <v>---</v>
          </cell>
          <cell r="D116">
            <v>0</v>
          </cell>
          <cell r="E116" t="str">
            <v>---</v>
          </cell>
          <cell r="F116">
            <v>0</v>
          </cell>
          <cell r="G116" t="str">
            <v>---</v>
          </cell>
          <cell r="H116">
            <v>0</v>
          </cell>
          <cell r="I116" t="str">
            <v>---</v>
          </cell>
          <cell r="J116">
            <v>0</v>
          </cell>
          <cell r="K116" t="str">
            <v>---</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A117" t="str">
            <v>---</v>
          </cell>
          <cell r="B117">
            <v>0</v>
          </cell>
          <cell r="C117" t="str">
            <v>---</v>
          </cell>
          <cell r="D117">
            <v>0</v>
          </cell>
          <cell r="E117" t="str">
            <v>---</v>
          </cell>
          <cell r="F117">
            <v>0</v>
          </cell>
          <cell r="G117" t="str">
            <v>---</v>
          </cell>
          <cell r="H117">
            <v>0</v>
          </cell>
          <cell r="I117" t="str">
            <v>---</v>
          </cell>
          <cell r="J117">
            <v>0</v>
          </cell>
          <cell r="K117" t="str">
            <v>---</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A118" t="str">
            <v>---</v>
          </cell>
          <cell r="B118">
            <v>0</v>
          </cell>
          <cell r="C118" t="str">
            <v>---</v>
          </cell>
          <cell r="D118">
            <v>0</v>
          </cell>
          <cell r="E118" t="str">
            <v>---</v>
          </cell>
          <cell r="F118">
            <v>0</v>
          </cell>
          <cell r="G118" t="str">
            <v>---</v>
          </cell>
          <cell r="H118">
            <v>0</v>
          </cell>
          <cell r="I118" t="str">
            <v>---</v>
          </cell>
          <cell r="J118">
            <v>0</v>
          </cell>
          <cell r="K118" t="str">
            <v>---</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A119" t="str">
            <v>---</v>
          </cell>
          <cell r="B119">
            <v>0</v>
          </cell>
          <cell r="C119" t="str">
            <v>---</v>
          </cell>
          <cell r="D119">
            <v>0</v>
          </cell>
          <cell r="E119" t="str">
            <v>---</v>
          </cell>
          <cell r="F119">
            <v>0</v>
          </cell>
          <cell r="G119" t="str">
            <v>---</v>
          </cell>
          <cell r="H119">
            <v>0</v>
          </cell>
          <cell r="I119" t="str">
            <v>---</v>
          </cell>
          <cell r="J119">
            <v>0</v>
          </cell>
          <cell r="K119" t="str">
            <v>---</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A120" t="str">
            <v>---</v>
          </cell>
          <cell r="B120">
            <v>0</v>
          </cell>
          <cell r="C120" t="str">
            <v>---</v>
          </cell>
          <cell r="D120">
            <v>0</v>
          </cell>
          <cell r="E120" t="str">
            <v>---</v>
          </cell>
          <cell r="F120">
            <v>0</v>
          </cell>
          <cell r="G120" t="str">
            <v>---</v>
          </cell>
          <cell r="H120">
            <v>0</v>
          </cell>
          <cell r="I120" t="str">
            <v>---</v>
          </cell>
          <cell r="J120">
            <v>0</v>
          </cell>
          <cell r="K120" t="str">
            <v>---</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A121" t="str">
            <v>---</v>
          </cell>
          <cell r="B121">
            <v>0</v>
          </cell>
          <cell r="C121" t="str">
            <v>---</v>
          </cell>
          <cell r="D121">
            <v>0</v>
          </cell>
          <cell r="E121" t="str">
            <v>---</v>
          </cell>
          <cell r="F121">
            <v>0</v>
          </cell>
          <cell r="G121" t="str">
            <v>---</v>
          </cell>
          <cell r="H121">
            <v>0</v>
          </cell>
          <cell r="I121" t="str">
            <v>---</v>
          </cell>
          <cell r="J121">
            <v>0</v>
          </cell>
          <cell r="K121" t="str">
            <v>---</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A122" t="str">
            <v>---</v>
          </cell>
          <cell r="B122">
            <v>0</v>
          </cell>
          <cell r="C122" t="str">
            <v>---</v>
          </cell>
          <cell r="D122">
            <v>0</v>
          </cell>
          <cell r="E122" t="str">
            <v>---</v>
          </cell>
          <cell r="F122">
            <v>0</v>
          </cell>
          <cell r="G122" t="str">
            <v>---</v>
          </cell>
          <cell r="H122">
            <v>0</v>
          </cell>
          <cell r="I122" t="str">
            <v>---</v>
          </cell>
          <cell r="J122">
            <v>0</v>
          </cell>
          <cell r="K122" t="str">
            <v>---</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A123" t="str">
            <v>---</v>
          </cell>
          <cell r="B123">
            <v>0</v>
          </cell>
          <cell r="C123" t="str">
            <v>---</v>
          </cell>
          <cell r="D123">
            <v>0</v>
          </cell>
          <cell r="E123" t="str">
            <v>---</v>
          </cell>
          <cell r="F123">
            <v>0</v>
          </cell>
          <cell r="G123" t="str">
            <v>---</v>
          </cell>
          <cell r="H123">
            <v>0</v>
          </cell>
          <cell r="I123" t="str">
            <v>---</v>
          </cell>
          <cell r="J123">
            <v>0</v>
          </cell>
          <cell r="K123" t="str">
            <v>---</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A124" t="str">
            <v>---</v>
          </cell>
          <cell r="B124">
            <v>0</v>
          </cell>
          <cell r="C124" t="str">
            <v>---</v>
          </cell>
          <cell r="D124">
            <v>0</v>
          </cell>
          <cell r="E124" t="str">
            <v>---</v>
          </cell>
          <cell r="F124">
            <v>0</v>
          </cell>
          <cell r="G124" t="str">
            <v>---</v>
          </cell>
          <cell r="H124">
            <v>0</v>
          </cell>
          <cell r="I124" t="str">
            <v>---</v>
          </cell>
          <cell r="J124">
            <v>0</v>
          </cell>
          <cell r="K124" t="str">
            <v>---</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A125" t="str">
            <v>---</v>
          </cell>
          <cell r="B125">
            <v>0</v>
          </cell>
          <cell r="C125" t="str">
            <v>---</v>
          </cell>
          <cell r="D125">
            <v>0</v>
          </cell>
          <cell r="E125" t="str">
            <v>---</v>
          </cell>
          <cell r="F125">
            <v>0</v>
          </cell>
          <cell r="G125" t="str">
            <v>---</v>
          </cell>
          <cell r="H125">
            <v>0</v>
          </cell>
          <cell r="I125" t="str">
            <v>---</v>
          </cell>
          <cell r="J125">
            <v>0</v>
          </cell>
          <cell r="K125" t="str">
            <v>---</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A126" t="str">
            <v>---</v>
          </cell>
          <cell r="B126">
            <v>0</v>
          </cell>
          <cell r="C126" t="str">
            <v>---</v>
          </cell>
          <cell r="D126">
            <v>0</v>
          </cell>
          <cell r="E126" t="str">
            <v>---</v>
          </cell>
          <cell r="F126">
            <v>0</v>
          </cell>
          <cell r="G126" t="str">
            <v>---</v>
          </cell>
          <cell r="H126">
            <v>0</v>
          </cell>
          <cell r="I126" t="str">
            <v>---</v>
          </cell>
          <cell r="J126">
            <v>0</v>
          </cell>
          <cell r="K126" t="str">
            <v>---</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A127" t="str">
            <v>---</v>
          </cell>
          <cell r="B127">
            <v>0</v>
          </cell>
          <cell r="C127" t="str">
            <v>---</v>
          </cell>
          <cell r="D127">
            <v>0</v>
          </cell>
          <cell r="E127" t="str">
            <v>---</v>
          </cell>
          <cell r="F127">
            <v>0</v>
          </cell>
          <cell r="G127" t="str">
            <v>---</v>
          </cell>
          <cell r="H127">
            <v>0</v>
          </cell>
          <cell r="I127" t="str">
            <v>---</v>
          </cell>
          <cell r="J127">
            <v>0</v>
          </cell>
          <cell r="K127" t="str">
            <v>---</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A128" t="str">
            <v>---</v>
          </cell>
          <cell r="B128">
            <v>0</v>
          </cell>
          <cell r="C128" t="str">
            <v>---</v>
          </cell>
          <cell r="D128">
            <v>0</v>
          </cell>
          <cell r="E128" t="str">
            <v>---</v>
          </cell>
          <cell r="F128">
            <v>0</v>
          </cell>
          <cell r="G128" t="str">
            <v>---</v>
          </cell>
          <cell r="H128">
            <v>0</v>
          </cell>
          <cell r="I128" t="str">
            <v>---</v>
          </cell>
          <cell r="J128">
            <v>0</v>
          </cell>
          <cell r="K128" t="str">
            <v>---</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A129" t="str">
            <v>---</v>
          </cell>
          <cell r="B129">
            <v>0</v>
          </cell>
          <cell r="C129" t="str">
            <v>---</v>
          </cell>
          <cell r="D129">
            <v>0</v>
          </cell>
          <cell r="E129" t="str">
            <v>---</v>
          </cell>
          <cell r="F129">
            <v>0</v>
          </cell>
          <cell r="G129" t="str">
            <v>---</v>
          </cell>
          <cell r="H129">
            <v>0</v>
          </cell>
          <cell r="I129" t="str">
            <v>---</v>
          </cell>
          <cell r="J129">
            <v>0</v>
          </cell>
          <cell r="K129" t="str">
            <v>---</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A130" t="str">
            <v>---</v>
          </cell>
          <cell r="B130">
            <v>0</v>
          </cell>
          <cell r="C130" t="str">
            <v>---</v>
          </cell>
          <cell r="D130">
            <v>0</v>
          </cell>
          <cell r="E130" t="str">
            <v>---</v>
          </cell>
          <cell r="F130">
            <v>0</v>
          </cell>
          <cell r="G130" t="str">
            <v>---</v>
          </cell>
          <cell r="H130">
            <v>0</v>
          </cell>
          <cell r="I130" t="str">
            <v>---</v>
          </cell>
          <cell r="J130">
            <v>0</v>
          </cell>
          <cell r="K130" t="str">
            <v>---</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A131" t="str">
            <v>---</v>
          </cell>
          <cell r="B131">
            <v>0</v>
          </cell>
          <cell r="C131" t="str">
            <v>---</v>
          </cell>
          <cell r="D131">
            <v>0</v>
          </cell>
          <cell r="E131" t="str">
            <v>---</v>
          </cell>
          <cell r="F131">
            <v>0</v>
          </cell>
          <cell r="G131" t="str">
            <v>---</v>
          </cell>
          <cell r="H131">
            <v>0</v>
          </cell>
          <cell r="I131" t="str">
            <v>---</v>
          </cell>
          <cell r="J131">
            <v>0</v>
          </cell>
          <cell r="K131" t="str">
            <v>---</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A132" t="str">
            <v>---</v>
          </cell>
          <cell r="B132">
            <v>0</v>
          </cell>
          <cell r="C132" t="str">
            <v>---</v>
          </cell>
          <cell r="D132">
            <v>0</v>
          </cell>
          <cell r="E132" t="str">
            <v>---</v>
          </cell>
          <cell r="F132">
            <v>0</v>
          </cell>
          <cell r="G132" t="str">
            <v>---</v>
          </cell>
          <cell r="H132">
            <v>0</v>
          </cell>
          <cell r="I132" t="str">
            <v>---</v>
          </cell>
          <cell r="J132">
            <v>0</v>
          </cell>
          <cell r="K132" t="str">
            <v>---</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A133" t="str">
            <v>---</v>
          </cell>
          <cell r="B133">
            <v>0</v>
          </cell>
          <cell r="C133" t="str">
            <v>---</v>
          </cell>
          <cell r="D133">
            <v>0</v>
          </cell>
          <cell r="E133" t="str">
            <v>---</v>
          </cell>
          <cell r="F133">
            <v>0</v>
          </cell>
          <cell r="G133" t="str">
            <v>---</v>
          </cell>
          <cell r="H133">
            <v>0</v>
          </cell>
          <cell r="I133" t="str">
            <v>---</v>
          </cell>
          <cell r="J133">
            <v>0</v>
          </cell>
          <cell r="K133" t="str">
            <v>---</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A134" t="str">
            <v>---</v>
          </cell>
          <cell r="B134">
            <v>0</v>
          </cell>
          <cell r="C134" t="str">
            <v>---</v>
          </cell>
          <cell r="D134">
            <v>0</v>
          </cell>
          <cell r="E134" t="str">
            <v>---</v>
          </cell>
          <cell r="F134">
            <v>0</v>
          </cell>
          <cell r="G134" t="str">
            <v>---</v>
          </cell>
          <cell r="H134">
            <v>0</v>
          </cell>
          <cell r="I134" t="str">
            <v>---</v>
          </cell>
          <cell r="J134">
            <v>0</v>
          </cell>
          <cell r="K134" t="str">
            <v>---</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A135" t="str">
            <v>---</v>
          </cell>
          <cell r="B135">
            <v>0</v>
          </cell>
          <cell r="C135" t="str">
            <v>---</v>
          </cell>
          <cell r="D135">
            <v>0</v>
          </cell>
          <cell r="E135" t="str">
            <v>---</v>
          </cell>
          <cell r="F135">
            <v>0</v>
          </cell>
          <cell r="G135" t="str">
            <v>---</v>
          </cell>
          <cell r="H135">
            <v>0</v>
          </cell>
          <cell r="I135" t="str">
            <v>---</v>
          </cell>
          <cell r="J135">
            <v>0</v>
          </cell>
          <cell r="K135" t="str">
            <v>---</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A136" t="str">
            <v>---</v>
          </cell>
          <cell r="B136">
            <v>0</v>
          </cell>
          <cell r="C136" t="str">
            <v>---</v>
          </cell>
          <cell r="D136">
            <v>0</v>
          </cell>
          <cell r="E136" t="str">
            <v>---</v>
          </cell>
          <cell r="F136">
            <v>0</v>
          </cell>
          <cell r="G136" t="str">
            <v>---</v>
          </cell>
          <cell r="H136">
            <v>0</v>
          </cell>
          <cell r="I136" t="str">
            <v>---</v>
          </cell>
          <cell r="J136">
            <v>0</v>
          </cell>
          <cell r="K136" t="str">
            <v>---</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v>
          </cell>
          <cell r="B137">
            <v>0</v>
          </cell>
          <cell r="C137" t="str">
            <v>---</v>
          </cell>
          <cell r="D137">
            <v>0</v>
          </cell>
          <cell r="E137" t="str">
            <v>---</v>
          </cell>
          <cell r="F137">
            <v>0</v>
          </cell>
          <cell r="G137" t="str">
            <v>---</v>
          </cell>
          <cell r="H137">
            <v>0</v>
          </cell>
          <cell r="I137" t="str">
            <v>---</v>
          </cell>
          <cell r="J137">
            <v>0</v>
          </cell>
          <cell r="K137" t="str">
            <v>---</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A138" t="str">
            <v>---</v>
          </cell>
          <cell r="B138">
            <v>0</v>
          </cell>
          <cell r="C138" t="str">
            <v>---</v>
          </cell>
          <cell r="D138">
            <v>0</v>
          </cell>
          <cell r="E138" t="str">
            <v>---</v>
          </cell>
          <cell r="F138">
            <v>0</v>
          </cell>
          <cell r="G138" t="str">
            <v>---</v>
          </cell>
          <cell r="H138">
            <v>0</v>
          </cell>
          <cell r="I138" t="str">
            <v>---</v>
          </cell>
          <cell r="J138">
            <v>0</v>
          </cell>
          <cell r="K138" t="str">
            <v>---</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A139" t="str">
            <v>---</v>
          </cell>
          <cell r="B139">
            <v>0</v>
          </cell>
          <cell r="C139" t="str">
            <v>---</v>
          </cell>
          <cell r="D139">
            <v>0</v>
          </cell>
          <cell r="E139" t="str">
            <v>---</v>
          </cell>
          <cell r="F139">
            <v>0</v>
          </cell>
          <cell r="G139" t="str">
            <v>---</v>
          </cell>
          <cell r="H139">
            <v>0</v>
          </cell>
          <cell r="I139" t="str">
            <v>---</v>
          </cell>
          <cell r="J139">
            <v>0</v>
          </cell>
          <cell r="K139" t="str">
            <v>---</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t="str">
            <v>---</v>
          </cell>
          <cell r="B140">
            <v>0</v>
          </cell>
          <cell r="C140" t="str">
            <v>---</v>
          </cell>
          <cell r="D140">
            <v>0</v>
          </cell>
          <cell r="E140" t="str">
            <v>---</v>
          </cell>
          <cell r="F140">
            <v>0</v>
          </cell>
          <cell r="G140" t="str">
            <v>---</v>
          </cell>
          <cell r="H140">
            <v>0</v>
          </cell>
          <cell r="I140" t="str">
            <v>---</v>
          </cell>
          <cell r="J140">
            <v>0</v>
          </cell>
          <cell r="K140" t="str">
            <v>---</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t="str">
            <v>---</v>
          </cell>
          <cell r="B141">
            <v>0</v>
          </cell>
          <cell r="C141" t="str">
            <v>---</v>
          </cell>
          <cell r="D141">
            <v>0</v>
          </cell>
          <cell r="E141" t="str">
            <v>---</v>
          </cell>
          <cell r="F141">
            <v>0</v>
          </cell>
          <cell r="G141" t="str">
            <v>---</v>
          </cell>
          <cell r="H141">
            <v>0</v>
          </cell>
          <cell r="I141" t="str">
            <v>---</v>
          </cell>
          <cell r="J141">
            <v>0</v>
          </cell>
          <cell r="K141" t="str">
            <v>---</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t="str">
            <v>---</v>
          </cell>
          <cell r="B142">
            <v>0</v>
          </cell>
          <cell r="C142" t="str">
            <v>---</v>
          </cell>
          <cell r="D142">
            <v>0</v>
          </cell>
          <cell r="E142" t="str">
            <v>---</v>
          </cell>
          <cell r="F142">
            <v>0</v>
          </cell>
          <cell r="G142" t="str">
            <v>---</v>
          </cell>
          <cell r="H142">
            <v>0</v>
          </cell>
          <cell r="I142" t="str">
            <v>---</v>
          </cell>
          <cell r="J142">
            <v>0</v>
          </cell>
          <cell r="K142" t="str">
            <v>---</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v>
          </cell>
          <cell r="B143">
            <v>0</v>
          </cell>
          <cell r="C143" t="str">
            <v>---</v>
          </cell>
          <cell r="D143">
            <v>0</v>
          </cell>
          <cell r="E143" t="str">
            <v>---</v>
          </cell>
          <cell r="F143">
            <v>0</v>
          </cell>
          <cell r="G143" t="str">
            <v>---</v>
          </cell>
          <cell r="H143">
            <v>0</v>
          </cell>
          <cell r="I143" t="str">
            <v>---</v>
          </cell>
          <cell r="J143">
            <v>0</v>
          </cell>
          <cell r="K143" t="str">
            <v>---</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A144" t="str">
            <v>---</v>
          </cell>
          <cell r="B144">
            <v>0</v>
          </cell>
          <cell r="C144" t="str">
            <v>---</v>
          </cell>
          <cell r="D144">
            <v>0</v>
          </cell>
          <cell r="E144" t="str">
            <v>---</v>
          </cell>
          <cell r="F144">
            <v>0</v>
          </cell>
          <cell r="G144" t="str">
            <v>---</v>
          </cell>
          <cell r="H144">
            <v>0</v>
          </cell>
          <cell r="I144" t="str">
            <v>---</v>
          </cell>
          <cell r="J144">
            <v>0</v>
          </cell>
          <cell r="K144" t="str">
            <v>---</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A145" t="str">
            <v>---</v>
          </cell>
          <cell r="B145">
            <v>0</v>
          </cell>
          <cell r="C145" t="str">
            <v>---</v>
          </cell>
          <cell r="D145">
            <v>0</v>
          </cell>
          <cell r="E145" t="str">
            <v>---</v>
          </cell>
          <cell r="F145">
            <v>0</v>
          </cell>
          <cell r="G145" t="str">
            <v>---</v>
          </cell>
          <cell r="H145">
            <v>0</v>
          </cell>
          <cell r="I145" t="str">
            <v>---</v>
          </cell>
          <cell r="J145">
            <v>0</v>
          </cell>
          <cell r="K145" t="str">
            <v>---</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A146" t="str">
            <v>---</v>
          </cell>
          <cell r="B146">
            <v>0</v>
          </cell>
          <cell r="C146" t="str">
            <v>---</v>
          </cell>
          <cell r="D146">
            <v>0</v>
          </cell>
          <cell r="E146" t="str">
            <v>---</v>
          </cell>
          <cell r="F146">
            <v>0</v>
          </cell>
          <cell r="G146" t="str">
            <v>---</v>
          </cell>
          <cell r="H146">
            <v>0</v>
          </cell>
          <cell r="I146" t="str">
            <v>---</v>
          </cell>
          <cell r="J146">
            <v>0</v>
          </cell>
          <cell r="K146" t="str">
            <v>---</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A147" t="str">
            <v>---</v>
          </cell>
          <cell r="B147">
            <v>0</v>
          </cell>
          <cell r="C147" t="str">
            <v>---</v>
          </cell>
          <cell r="D147">
            <v>0</v>
          </cell>
          <cell r="E147" t="str">
            <v>---</v>
          </cell>
          <cell r="F147">
            <v>0</v>
          </cell>
          <cell r="G147" t="str">
            <v>---</v>
          </cell>
          <cell r="H147">
            <v>0</v>
          </cell>
          <cell r="I147" t="str">
            <v>---</v>
          </cell>
          <cell r="J147">
            <v>0</v>
          </cell>
          <cell r="K147" t="str">
            <v>---</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A148" t="str">
            <v>---</v>
          </cell>
          <cell r="B148">
            <v>0</v>
          </cell>
          <cell r="C148" t="str">
            <v>---</v>
          </cell>
          <cell r="D148">
            <v>0</v>
          </cell>
          <cell r="E148" t="str">
            <v>---</v>
          </cell>
          <cell r="F148">
            <v>0</v>
          </cell>
          <cell r="G148" t="str">
            <v>---</v>
          </cell>
          <cell r="H148">
            <v>0</v>
          </cell>
          <cell r="I148" t="str">
            <v>---</v>
          </cell>
          <cell r="J148">
            <v>0</v>
          </cell>
          <cell r="K148" t="str">
            <v>---</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A149" t="str">
            <v>---</v>
          </cell>
          <cell r="B149">
            <v>0</v>
          </cell>
          <cell r="C149" t="str">
            <v>---</v>
          </cell>
          <cell r="D149">
            <v>0</v>
          </cell>
          <cell r="E149" t="str">
            <v>---</v>
          </cell>
          <cell r="F149">
            <v>0</v>
          </cell>
          <cell r="G149" t="str">
            <v>---</v>
          </cell>
          <cell r="H149">
            <v>0</v>
          </cell>
          <cell r="I149" t="str">
            <v>---</v>
          </cell>
          <cell r="J149">
            <v>0</v>
          </cell>
          <cell r="K149" t="str">
            <v>---</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A150" t="str">
            <v>---</v>
          </cell>
          <cell r="B150">
            <v>0</v>
          </cell>
          <cell r="C150" t="str">
            <v>---</v>
          </cell>
          <cell r="D150">
            <v>0</v>
          </cell>
          <cell r="E150" t="str">
            <v>---</v>
          </cell>
          <cell r="F150">
            <v>0</v>
          </cell>
          <cell r="G150" t="str">
            <v>---</v>
          </cell>
          <cell r="H150">
            <v>0</v>
          </cell>
          <cell r="I150" t="str">
            <v>---</v>
          </cell>
          <cell r="J150">
            <v>0</v>
          </cell>
          <cell r="K150" t="str">
            <v>---</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A151" t="str">
            <v>---</v>
          </cell>
          <cell r="B151">
            <v>0</v>
          </cell>
          <cell r="C151" t="str">
            <v>---</v>
          </cell>
          <cell r="D151">
            <v>0</v>
          </cell>
          <cell r="E151" t="str">
            <v>---</v>
          </cell>
          <cell r="F151">
            <v>0</v>
          </cell>
          <cell r="G151" t="str">
            <v>---</v>
          </cell>
          <cell r="H151">
            <v>0</v>
          </cell>
          <cell r="I151" t="str">
            <v>---</v>
          </cell>
          <cell r="J151">
            <v>0</v>
          </cell>
          <cell r="K151" t="str">
            <v>---</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A152" t="str">
            <v>---</v>
          </cell>
          <cell r="B152">
            <v>0</v>
          </cell>
          <cell r="C152" t="str">
            <v>---</v>
          </cell>
          <cell r="D152">
            <v>0</v>
          </cell>
          <cell r="E152" t="str">
            <v>---</v>
          </cell>
          <cell r="F152">
            <v>0</v>
          </cell>
          <cell r="G152" t="str">
            <v>---</v>
          </cell>
          <cell r="H152">
            <v>0</v>
          </cell>
          <cell r="I152" t="str">
            <v>---</v>
          </cell>
          <cell r="J152">
            <v>0</v>
          </cell>
          <cell r="K152" t="str">
            <v>---</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A153" t="str">
            <v>---</v>
          </cell>
          <cell r="B153">
            <v>0</v>
          </cell>
          <cell r="C153" t="str">
            <v>---</v>
          </cell>
          <cell r="D153">
            <v>0</v>
          </cell>
          <cell r="E153" t="str">
            <v>---</v>
          </cell>
          <cell r="F153">
            <v>0</v>
          </cell>
          <cell r="G153" t="str">
            <v>---</v>
          </cell>
          <cell r="H153">
            <v>0</v>
          </cell>
          <cell r="I153" t="str">
            <v>---</v>
          </cell>
          <cell r="J153">
            <v>0</v>
          </cell>
          <cell r="K153" t="str">
            <v>---</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A154" t="str">
            <v>---</v>
          </cell>
          <cell r="B154">
            <v>0</v>
          </cell>
          <cell r="C154" t="str">
            <v>---</v>
          </cell>
          <cell r="D154">
            <v>0</v>
          </cell>
          <cell r="E154" t="str">
            <v>---</v>
          </cell>
          <cell r="F154">
            <v>0</v>
          </cell>
          <cell r="G154" t="str">
            <v>---</v>
          </cell>
          <cell r="H154">
            <v>0</v>
          </cell>
          <cell r="I154" t="str">
            <v>---</v>
          </cell>
          <cell r="J154">
            <v>0</v>
          </cell>
          <cell r="K154" t="str">
            <v>---</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A155" t="str">
            <v>---</v>
          </cell>
          <cell r="B155">
            <v>0</v>
          </cell>
          <cell r="C155" t="str">
            <v>---</v>
          </cell>
          <cell r="D155">
            <v>0</v>
          </cell>
          <cell r="E155" t="str">
            <v>---</v>
          </cell>
          <cell r="F155">
            <v>0</v>
          </cell>
          <cell r="G155" t="str">
            <v>---</v>
          </cell>
          <cell r="H155">
            <v>0</v>
          </cell>
          <cell r="I155" t="str">
            <v>---</v>
          </cell>
          <cell r="J155">
            <v>0</v>
          </cell>
          <cell r="K155" t="str">
            <v>---</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A156" t="str">
            <v>---</v>
          </cell>
          <cell r="B156">
            <v>0</v>
          </cell>
          <cell r="C156" t="str">
            <v>---</v>
          </cell>
          <cell r="D156">
            <v>0</v>
          </cell>
          <cell r="E156" t="str">
            <v>---</v>
          </cell>
          <cell r="F156">
            <v>0</v>
          </cell>
          <cell r="G156" t="str">
            <v>---</v>
          </cell>
          <cell r="H156">
            <v>0</v>
          </cell>
          <cell r="I156" t="str">
            <v>---</v>
          </cell>
          <cell r="J156">
            <v>0</v>
          </cell>
          <cell r="K156" t="str">
            <v>---</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A157" t="str">
            <v>---</v>
          </cell>
          <cell r="B157">
            <v>0</v>
          </cell>
          <cell r="C157" t="str">
            <v>---</v>
          </cell>
          <cell r="D157">
            <v>0</v>
          </cell>
          <cell r="E157" t="str">
            <v>---</v>
          </cell>
          <cell r="F157">
            <v>0</v>
          </cell>
          <cell r="G157" t="str">
            <v>---</v>
          </cell>
          <cell r="H157">
            <v>0</v>
          </cell>
          <cell r="I157" t="str">
            <v>---</v>
          </cell>
          <cell r="J157">
            <v>0</v>
          </cell>
          <cell r="K157" t="str">
            <v>---</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A158" t="str">
            <v>---</v>
          </cell>
          <cell r="B158">
            <v>0</v>
          </cell>
          <cell r="C158" t="str">
            <v>---</v>
          </cell>
          <cell r="D158">
            <v>0</v>
          </cell>
          <cell r="E158" t="str">
            <v>---</v>
          </cell>
          <cell r="F158">
            <v>0</v>
          </cell>
          <cell r="G158" t="str">
            <v>---</v>
          </cell>
          <cell r="H158">
            <v>0</v>
          </cell>
          <cell r="I158" t="str">
            <v>---</v>
          </cell>
          <cell r="J158">
            <v>0</v>
          </cell>
          <cell r="K158" t="str">
            <v>---</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A159" t="str">
            <v>---</v>
          </cell>
          <cell r="B159">
            <v>0</v>
          </cell>
          <cell r="C159" t="str">
            <v>---</v>
          </cell>
          <cell r="D159">
            <v>0</v>
          </cell>
          <cell r="E159" t="str">
            <v>---</v>
          </cell>
          <cell r="F159">
            <v>0</v>
          </cell>
          <cell r="G159" t="str">
            <v>---</v>
          </cell>
          <cell r="H159">
            <v>0</v>
          </cell>
          <cell r="I159" t="str">
            <v>---</v>
          </cell>
          <cell r="J159">
            <v>0</v>
          </cell>
          <cell r="K159" t="str">
            <v>---</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A160" t="str">
            <v>---</v>
          </cell>
          <cell r="B160">
            <v>0</v>
          </cell>
          <cell r="C160" t="str">
            <v>---</v>
          </cell>
          <cell r="D160">
            <v>0</v>
          </cell>
          <cell r="E160" t="str">
            <v>---</v>
          </cell>
          <cell r="F160">
            <v>0</v>
          </cell>
          <cell r="G160" t="str">
            <v>---</v>
          </cell>
          <cell r="H160">
            <v>0</v>
          </cell>
          <cell r="I160" t="str">
            <v>---</v>
          </cell>
          <cell r="J160">
            <v>0</v>
          </cell>
          <cell r="K160" t="str">
            <v>---</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A161" t="str">
            <v>---</v>
          </cell>
          <cell r="B161">
            <v>0</v>
          </cell>
          <cell r="C161" t="str">
            <v>---</v>
          </cell>
          <cell r="D161">
            <v>0</v>
          </cell>
          <cell r="E161" t="str">
            <v>---</v>
          </cell>
          <cell r="F161">
            <v>0</v>
          </cell>
          <cell r="G161" t="str">
            <v>---</v>
          </cell>
          <cell r="H161">
            <v>0</v>
          </cell>
          <cell r="I161" t="str">
            <v>---</v>
          </cell>
          <cell r="J161">
            <v>0</v>
          </cell>
          <cell r="K161" t="str">
            <v>---</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A162" t="str">
            <v>---</v>
          </cell>
          <cell r="B162">
            <v>0</v>
          </cell>
          <cell r="C162" t="str">
            <v>---</v>
          </cell>
          <cell r="D162">
            <v>0</v>
          </cell>
          <cell r="E162" t="str">
            <v>---</v>
          </cell>
          <cell r="F162">
            <v>0</v>
          </cell>
          <cell r="G162" t="str">
            <v>---</v>
          </cell>
          <cell r="H162">
            <v>0</v>
          </cell>
          <cell r="I162" t="str">
            <v>---</v>
          </cell>
          <cell r="J162">
            <v>0</v>
          </cell>
          <cell r="K162" t="str">
            <v>---</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A163" t="str">
            <v>---</v>
          </cell>
          <cell r="B163">
            <v>0</v>
          </cell>
          <cell r="C163" t="str">
            <v>---</v>
          </cell>
          <cell r="D163">
            <v>0</v>
          </cell>
          <cell r="E163" t="str">
            <v>---</v>
          </cell>
          <cell r="F163">
            <v>0</v>
          </cell>
          <cell r="G163" t="str">
            <v>---</v>
          </cell>
          <cell r="H163">
            <v>0</v>
          </cell>
          <cell r="I163" t="str">
            <v>---</v>
          </cell>
          <cell r="J163">
            <v>0</v>
          </cell>
          <cell r="K163" t="str">
            <v>---</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A164" t="str">
            <v>---</v>
          </cell>
          <cell r="B164">
            <v>0</v>
          </cell>
          <cell r="C164" t="str">
            <v>---</v>
          </cell>
          <cell r="D164">
            <v>0</v>
          </cell>
          <cell r="E164" t="str">
            <v>---</v>
          </cell>
          <cell r="F164">
            <v>0</v>
          </cell>
          <cell r="G164" t="str">
            <v>---</v>
          </cell>
          <cell r="H164">
            <v>0</v>
          </cell>
          <cell r="I164" t="str">
            <v>---</v>
          </cell>
          <cell r="J164">
            <v>0</v>
          </cell>
          <cell r="K164" t="str">
            <v>---</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A165" t="str">
            <v>---</v>
          </cell>
          <cell r="B165">
            <v>0</v>
          </cell>
          <cell r="C165" t="str">
            <v>---</v>
          </cell>
          <cell r="D165">
            <v>0</v>
          </cell>
          <cell r="E165" t="str">
            <v>---</v>
          </cell>
          <cell r="F165">
            <v>0</v>
          </cell>
          <cell r="G165" t="str">
            <v>---</v>
          </cell>
          <cell r="H165">
            <v>0</v>
          </cell>
          <cell r="I165" t="str">
            <v>---</v>
          </cell>
          <cell r="J165">
            <v>0</v>
          </cell>
          <cell r="K165" t="str">
            <v>---</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A166" t="str">
            <v>---</v>
          </cell>
          <cell r="B166">
            <v>0</v>
          </cell>
          <cell r="C166" t="str">
            <v>---</v>
          </cell>
          <cell r="D166">
            <v>0</v>
          </cell>
          <cell r="E166" t="str">
            <v>---</v>
          </cell>
          <cell r="F166">
            <v>0</v>
          </cell>
          <cell r="G166" t="str">
            <v>---</v>
          </cell>
          <cell r="H166">
            <v>0</v>
          </cell>
          <cell r="I166" t="str">
            <v>---</v>
          </cell>
          <cell r="J166">
            <v>0</v>
          </cell>
          <cell r="K166" t="str">
            <v>---</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A167" t="str">
            <v>---</v>
          </cell>
          <cell r="B167">
            <v>0</v>
          </cell>
          <cell r="C167" t="str">
            <v>---</v>
          </cell>
          <cell r="D167">
            <v>0</v>
          </cell>
          <cell r="E167" t="str">
            <v>---</v>
          </cell>
          <cell r="F167">
            <v>0</v>
          </cell>
          <cell r="G167" t="str">
            <v>---</v>
          </cell>
          <cell r="H167">
            <v>0</v>
          </cell>
          <cell r="I167" t="str">
            <v>---</v>
          </cell>
          <cell r="J167">
            <v>0</v>
          </cell>
          <cell r="K167" t="str">
            <v>---</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A168" t="str">
            <v>---</v>
          </cell>
          <cell r="B168">
            <v>0</v>
          </cell>
          <cell r="C168" t="str">
            <v>---</v>
          </cell>
          <cell r="D168">
            <v>0</v>
          </cell>
          <cell r="E168" t="str">
            <v>---</v>
          </cell>
          <cell r="F168">
            <v>0</v>
          </cell>
          <cell r="G168" t="str">
            <v>---</v>
          </cell>
          <cell r="H168">
            <v>0</v>
          </cell>
          <cell r="I168" t="str">
            <v>---</v>
          </cell>
          <cell r="J168">
            <v>0</v>
          </cell>
          <cell r="K168" t="str">
            <v>---</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A169" t="str">
            <v>---</v>
          </cell>
          <cell r="B169">
            <v>0</v>
          </cell>
          <cell r="C169" t="str">
            <v>---</v>
          </cell>
          <cell r="D169">
            <v>0</v>
          </cell>
          <cell r="E169" t="str">
            <v>---</v>
          </cell>
          <cell r="F169">
            <v>0</v>
          </cell>
          <cell r="G169" t="str">
            <v>---</v>
          </cell>
          <cell r="H169">
            <v>0</v>
          </cell>
          <cell r="I169" t="str">
            <v>---</v>
          </cell>
          <cell r="J169">
            <v>0</v>
          </cell>
          <cell r="K169" t="str">
            <v>---</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A170" t="str">
            <v>---</v>
          </cell>
          <cell r="B170">
            <v>0</v>
          </cell>
          <cell r="C170" t="str">
            <v>---</v>
          </cell>
          <cell r="D170">
            <v>0</v>
          </cell>
          <cell r="E170" t="str">
            <v>---</v>
          </cell>
          <cell r="F170">
            <v>0</v>
          </cell>
          <cell r="G170" t="str">
            <v>---</v>
          </cell>
          <cell r="H170">
            <v>0</v>
          </cell>
          <cell r="I170" t="str">
            <v>---</v>
          </cell>
          <cell r="J170">
            <v>0</v>
          </cell>
          <cell r="K170" t="str">
            <v>---</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A171" t="str">
            <v>---</v>
          </cell>
          <cell r="B171">
            <v>0</v>
          </cell>
          <cell r="C171" t="str">
            <v>---</v>
          </cell>
          <cell r="D171">
            <v>0</v>
          </cell>
          <cell r="E171" t="str">
            <v>---</v>
          </cell>
          <cell r="F171">
            <v>0</v>
          </cell>
          <cell r="G171" t="str">
            <v>---</v>
          </cell>
          <cell r="H171">
            <v>0</v>
          </cell>
          <cell r="I171" t="str">
            <v>---</v>
          </cell>
          <cell r="J171">
            <v>0</v>
          </cell>
          <cell r="K171" t="str">
            <v>---</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A172" t="str">
            <v>---</v>
          </cell>
          <cell r="B172">
            <v>0</v>
          </cell>
          <cell r="C172" t="str">
            <v>---</v>
          </cell>
          <cell r="D172">
            <v>0</v>
          </cell>
          <cell r="E172" t="str">
            <v>---</v>
          </cell>
          <cell r="F172">
            <v>0</v>
          </cell>
          <cell r="G172" t="str">
            <v>---</v>
          </cell>
          <cell r="H172">
            <v>0</v>
          </cell>
          <cell r="I172" t="str">
            <v>---</v>
          </cell>
          <cell r="J172">
            <v>0</v>
          </cell>
          <cell r="K172" t="str">
            <v>---</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A173" t="str">
            <v>---</v>
          </cell>
          <cell r="B173">
            <v>0</v>
          </cell>
          <cell r="C173" t="str">
            <v>---</v>
          </cell>
          <cell r="D173">
            <v>0</v>
          </cell>
          <cell r="E173" t="str">
            <v>---</v>
          </cell>
          <cell r="F173">
            <v>0</v>
          </cell>
          <cell r="G173" t="str">
            <v>---</v>
          </cell>
          <cell r="H173">
            <v>0</v>
          </cell>
          <cell r="I173" t="str">
            <v>---</v>
          </cell>
          <cell r="J173">
            <v>0</v>
          </cell>
          <cell r="K173" t="str">
            <v>---</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A174" t="str">
            <v>---</v>
          </cell>
          <cell r="B174">
            <v>0</v>
          </cell>
          <cell r="C174" t="str">
            <v>---</v>
          </cell>
          <cell r="D174">
            <v>0</v>
          </cell>
          <cell r="E174" t="str">
            <v>---</v>
          </cell>
          <cell r="F174">
            <v>0</v>
          </cell>
          <cell r="G174" t="str">
            <v>---</v>
          </cell>
          <cell r="H174">
            <v>0</v>
          </cell>
          <cell r="I174" t="str">
            <v>---</v>
          </cell>
          <cell r="J174">
            <v>0</v>
          </cell>
          <cell r="K174" t="str">
            <v>---</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A175" t="str">
            <v>---</v>
          </cell>
          <cell r="B175">
            <v>0</v>
          </cell>
          <cell r="C175" t="str">
            <v>---</v>
          </cell>
          <cell r="D175">
            <v>0</v>
          </cell>
          <cell r="E175" t="str">
            <v>---</v>
          </cell>
          <cell r="F175">
            <v>0</v>
          </cell>
          <cell r="G175" t="str">
            <v>---</v>
          </cell>
          <cell r="H175">
            <v>0</v>
          </cell>
          <cell r="I175" t="str">
            <v>---</v>
          </cell>
          <cell r="J175">
            <v>0</v>
          </cell>
          <cell r="K175" t="str">
            <v>---</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A176" t="str">
            <v>---</v>
          </cell>
          <cell r="B176">
            <v>0</v>
          </cell>
          <cell r="C176" t="str">
            <v>---</v>
          </cell>
          <cell r="D176">
            <v>0</v>
          </cell>
          <cell r="E176" t="str">
            <v>---</v>
          </cell>
          <cell r="F176">
            <v>0</v>
          </cell>
          <cell r="G176" t="str">
            <v>---</v>
          </cell>
          <cell r="H176">
            <v>0</v>
          </cell>
          <cell r="I176" t="str">
            <v>---</v>
          </cell>
          <cell r="J176">
            <v>0</v>
          </cell>
          <cell r="K176" t="str">
            <v>---</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A177" t="str">
            <v>---</v>
          </cell>
          <cell r="B177">
            <v>0</v>
          </cell>
          <cell r="C177" t="str">
            <v>---</v>
          </cell>
          <cell r="D177">
            <v>0</v>
          </cell>
          <cell r="E177" t="str">
            <v>---</v>
          </cell>
          <cell r="F177">
            <v>0</v>
          </cell>
          <cell r="G177" t="str">
            <v>---</v>
          </cell>
          <cell r="H177">
            <v>0</v>
          </cell>
          <cell r="I177" t="str">
            <v>---</v>
          </cell>
          <cell r="J177">
            <v>0</v>
          </cell>
          <cell r="K177" t="str">
            <v>---</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A178" t="str">
            <v>---</v>
          </cell>
          <cell r="B178">
            <v>0</v>
          </cell>
          <cell r="C178" t="str">
            <v>---</v>
          </cell>
          <cell r="D178">
            <v>0</v>
          </cell>
          <cell r="E178" t="str">
            <v>---</v>
          </cell>
          <cell r="F178">
            <v>0</v>
          </cell>
          <cell r="G178" t="str">
            <v>---</v>
          </cell>
          <cell r="H178">
            <v>0</v>
          </cell>
          <cell r="I178" t="str">
            <v>---</v>
          </cell>
          <cell r="J178">
            <v>0</v>
          </cell>
          <cell r="K178" t="str">
            <v>---</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A179" t="str">
            <v>---</v>
          </cell>
          <cell r="B179">
            <v>0</v>
          </cell>
          <cell r="C179" t="str">
            <v>---</v>
          </cell>
          <cell r="D179">
            <v>0</v>
          </cell>
          <cell r="E179" t="str">
            <v>---</v>
          </cell>
          <cell r="F179">
            <v>0</v>
          </cell>
          <cell r="G179" t="str">
            <v>---</v>
          </cell>
          <cell r="H179">
            <v>0</v>
          </cell>
          <cell r="I179" t="str">
            <v>---</v>
          </cell>
          <cell r="J179">
            <v>0</v>
          </cell>
          <cell r="K179" t="str">
            <v>---</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A180" t="str">
            <v>---</v>
          </cell>
          <cell r="B180">
            <v>0</v>
          </cell>
          <cell r="C180" t="str">
            <v>---</v>
          </cell>
          <cell r="D180">
            <v>0</v>
          </cell>
          <cell r="E180" t="str">
            <v>---</v>
          </cell>
          <cell r="F180">
            <v>0</v>
          </cell>
          <cell r="G180" t="str">
            <v>---</v>
          </cell>
          <cell r="H180">
            <v>0</v>
          </cell>
          <cell r="I180" t="str">
            <v>---</v>
          </cell>
          <cell r="J180">
            <v>0</v>
          </cell>
          <cell r="K180" t="str">
            <v>---</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A181" t="str">
            <v>---</v>
          </cell>
          <cell r="B181">
            <v>0</v>
          </cell>
          <cell r="C181" t="str">
            <v>---</v>
          </cell>
          <cell r="D181">
            <v>0</v>
          </cell>
          <cell r="E181" t="str">
            <v>---</v>
          </cell>
          <cell r="F181">
            <v>0</v>
          </cell>
          <cell r="G181" t="str">
            <v>---</v>
          </cell>
          <cell r="H181">
            <v>0</v>
          </cell>
          <cell r="I181" t="str">
            <v>---</v>
          </cell>
          <cell r="J181">
            <v>0</v>
          </cell>
          <cell r="K181" t="str">
            <v>---</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A182" t="str">
            <v>---</v>
          </cell>
          <cell r="B182">
            <v>0</v>
          </cell>
          <cell r="C182" t="str">
            <v>---</v>
          </cell>
          <cell r="D182">
            <v>0</v>
          </cell>
          <cell r="E182" t="str">
            <v>---</v>
          </cell>
          <cell r="F182">
            <v>0</v>
          </cell>
          <cell r="G182" t="str">
            <v>---</v>
          </cell>
          <cell r="H182">
            <v>0</v>
          </cell>
          <cell r="I182" t="str">
            <v>---</v>
          </cell>
          <cell r="J182">
            <v>0</v>
          </cell>
          <cell r="K182" t="str">
            <v>---</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A183" t="str">
            <v>---</v>
          </cell>
          <cell r="B183">
            <v>0</v>
          </cell>
          <cell r="C183" t="str">
            <v>---</v>
          </cell>
          <cell r="D183">
            <v>0</v>
          </cell>
          <cell r="E183" t="str">
            <v>---</v>
          </cell>
          <cell r="F183">
            <v>0</v>
          </cell>
          <cell r="G183" t="str">
            <v>---</v>
          </cell>
          <cell r="H183">
            <v>0</v>
          </cell>
          <cell r="I183" t="str">
            <v>---</v>
          </cell>
          <cell r="J183">
            <v>0</v>
          </cell>
          <cell r="K183" t="str">
            <v>---</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A184" t="str">
            <v>---</v>
          </cell>
          <cell r="B184">
            <v>0</v>
          </cell>
          <cell r="C184" t="str">
            <v>---</v>
          </cell>
          <cell r="D184">
            <v>0</v>
          </cell>
          <cell r="E184" t="str">
            <v>---</v>
          </cell>
          <cell r="F184">
            <v>0</v>
          </cell>
          <cell r="G184" t="str">
            <v>---</v>
          </cell>
          <cell r="H184">
            <v>0</v>
          </cell>
          <cell r="I184" t="str">
            <v>---</v>
          </cell>
          <cell r="J184">
            <v>0</v>
          </cell>
          <cell r="K184" t="str">
            <v>---</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A185" t="str">
            <v>---</v>
          </cell>
          <cell r="B185">
            <v>0</v>
          </cell>
          <cell r="C185" t="str">
            <v>---</v>
          </cell>
          <cell r="D185">
            <v>0</v>
          </cell>
          <cell r="E185" t="str">
            <v>---</v>
          </cell>
          <cell r="F185">
            <v>0</v>
          </cell>
          <cell r="G185" t="str">
            <v>---</v>
          </cell>
          <cell r="H185">
            <v>0</v>
          </cell>
          <cell r="I185" t="str">
            <v>---</v>
          </cell>
          <cell r="J185">
            <v>0</v>
          </cell>
          <cell r="K185" t="str">
            <v>---</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A186" t="str">
            <v>---</v>
          </cell>
          <cell r="B186">
            <v>0</v>
          </cell>
          <cell r="C186" t="str">
            <v>---</v>
          </cell>
          <cell r="D186">
            <v>0</v>
          </cell>
          <cell r="E186" t="str">
            <v>---</v>
          </cell>
          <cell r="F186">
            <v>0</v>
          </cell>
          <cell r="G186" t="str">
            <v>---</v>
          </cell>
          <cell r="H186">
            <v>0</v>
          </cell>
          <cell r="I186" t="str">
            <v>---</v>
          </cell>
          <cell r="J186">
            <v>0</v>
          </cell>
          <cell r="K186" t="str">
            <v>---</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A187" t="str">
            <v>---</v>
          </cell>
          <cell r="B187">
            <v>0</v>
          </cell>
          <cell r="C187" t="str">
            <v>---</v>
          </cell>
          <cell r="D187">
            <v>0</v>
          </cell>
          <cell r="E187" t="str">
            <v>---</v>
          </cell>
          <cell r="F187">
            <v>0</v>
          </cell>
          <cell r="G187" t="str">
            <v>---</v>
          </cell>
          <cell r="H187">
            <v>0</v>
          </cell>
          <cell r="I187" t="str">
            <v>---</v>
          </cell>
          <cell r="J187">
            <v>0</v>
          </cell>
          <cell r="K187" t="str">
            <v>---</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A188" t="str">
            <v>---</v>
          </cell>
          <cell r="B188">
            <v>0</v>
          </cell>
          <cell r="C188" t="str">
            <v>---</v>
          </cell>
          <cell r="D188">
            <v>0</v>
          </cell>
          <cell r="E188" t="str">
            <v>---</v>
          </cell>
          <cell r="F188">
            <v>0</v>
          </cell>
          <cell r="G188" t="str">
            <v>---</v>
          </cell>
          <cell r="H188">
            <v>0</v>
          </cell>
          <cell r="I188" t="str">
            <v>---</v>
          </cell>
          <cell r="J188">
            <v>0</v>
          </cell>
          <cell r="K188" t="str">
            <v>---</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A189" t="str">
            <v>---</v>
          </cell>
          <cell r="B189">
            <v>0</v>
          </cell>
          <cell r="C189" t="str">
            <v>---</v>
          </cell>
          <cell r="D189">
            <v>0</v>
          </cell>
          <cell r="E189" t="str">
            <v>---</v>
          </cell>
          <cell r="F189">
            <v>0</v>
          </cell>
          <cell r="G189" t="str">
            <v>---</v>
          </cell>
          <cell r="H189">
            <v>0</v>
          </cell>
          <cell r="I189" t="str">
            <v>---</v>
          </cell>
          <cell r="J189">
            <v>0</v>
          </cell>
          <cell r="K189" t="str">
            <v>---</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A190" t="str">
            <v>---</v>
          </cell>
          <cell r="B190">
            <v>0</v>
          </cell>
          <cell r="C190" t="str">
            <v>---</v>
          </cell>
          <cell r="D190">
            <v>0</v>
          </cell>
          <cell r="E190" t="str">
            <v>---</v>
          </cell>
          <cell r="F190">
            <v>0</v>
          </cell>
          <cell r="G190" t="str">
            <v>---</v>
          </cell>
          <cell r="H190">
            <v>0</v>
          </cell>
          <cell r="I190" t="str">
            <v>---</v>
          </cell>
          <cell r="J190">
            <v>0</v>
          </cell>
          <cell r="K190" t="str">
            <v>---</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A191" t="str">
            <v>---</v>
          </cell>
          <cell r="B191">
            <v>0</v>
          </cell>
          <cell r="C191" t="str">
            <v>---</v>
          </cell>
          <cell r="D191">
            <v>0</v>
          </cell>
          <cell r="E191" t="str">
            <v>---</v>
          </cell>
          <cell r="F191">
            <v>0</v>
          </cell>
          <cell r="G191" t="str">
            <v>---</v>
          </cell>
          <cell r="H191">
            <v>0</v>
          </cell>
          <cell r="I191" t="str">
            <v>---</v>
          </cell>
          <cell r="J191">
            <v>0</v>
          </cell>
          <cell r="K191" t="str">
            <v>---</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A192" t="str">
            <v>---</v>
          </cell>
          <cell r="B192">
            <v>0</v>
          </cell>
          <cell r="C192" t="str">
            <v>---</v>
          </cell>
          <cell r="D192">
            <v>0</v>
          </cell>
          <cell r="E192" t="str">
            <v>---</v>
          </cell>
          <cell r="F192">
            <v>0</v>
          </cell>
          <cell r="G192" t="str">
            <v>---</v>
          </cell>
          <cell r="H192">
            <v>0</v>
          </cell>
          <cell r="I192" t="str">
            <v>---</v>
          </cell>
          <cell r="J192">
            <v>0</v>
          </cell>
          <cell r="K192" t="str">
            <v>---</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A193" t="str">
            <v>---</v>
          </cell>
          <cell r="B193">
            <v>0</v>
          </cell>
          <cell r="C193" t="str">
            <v>---</v>
          </cell>
          <cell r="D193">
            <v>0</v>
          </cell>
          <cell r="E193" t="str">
            <v>---</v>
          </cell>
          <cell r="F193">
            <v>0</v>
          </cell>
          <cell r="G193" t="str">
            <v>---</v>
          </cell>
          <cell r="H193">
            <v>0</v>
          </cell>
          <cell r="I193" t="str">
            <v>---</v>
          </cell>
          <cell r="J193">
            <v>0</v>
          </cell>
          <cell r="K193" t="str">
            <v>---</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A194" t="str">
            <v>---</v>
          </cell>
          <cell r="B194">
            <v>0</v>
          </cell>
          <cell r="C194" t="str">
            <v>---</v>
          </cell>
          <cell r="D194">
            <v>0</v>
          </cell>
          <cell r="E194" t="str">
            <v>---</v>
          </cell>
          <cell r="F194">
            <v>0</v>
          </cell>
          <cell r="G194" t="str">
            <v>---</v>
          </cell>
          <cell r="H194">
            <v>0</v>
          </cell>
          <cell r="I194" t="str">
            <v>---</v>
          </cell>
          <cell r="J194">
            <v>0</v>
          </cell>
          <cell r="K194" t="str">
            <v>---</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A195" t="str">
            <v>---</v>
          </cell>
          <cell r="B195">
            <v>0</v>
          </cell>
          <cell r="C195" t="str">
            <v>---</v>
          </cell>
          <cell r="D195">
            <v>0</v>
          </cell>
          <cell r="E195" t="str">
            <v>---</v>
          </cell>
          <cell r="F195">
            <v>0</v>
          </cell>
          <cell r="G195" t="str">
            <v>---</v>
          </cell>
          <cell r="H195">
            <v>0</v>
          </cell>
          <cell r="I195" t="str">
            <v>---</v>
          </cell>
          <cell r="J195">
            <v>0</v>
          </cell>
          <cell r="K195" t="str">
            <v>---</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A196" t="str">
            <v>---</v>
          </cell>
          <cell r="B196">
            <v>0</v>
          </cell>
          <cell r="C196" t="str">
            <v>---</v>
          </cell>
          <cell r="D196">
            <v>0</v>
          </cell>
          <cell r="E196" t="str">
            <v>---</v>
          </cell>
          <cell r="F196">
            <v>0</v>
          </cell>
          <cell r="G196" t="str">
            <v>---</v>
          </cell>
          <cell r="H196">
            <v>0</v>
          </cell>
          <cell r="I196" t="str">
            <v>---</v>
          </cell>
          <cell r="J196">
            <v>0</v>
          </cell>
          <cell r="K196" t="str">
            <v>---</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A197" t="str">
            <v>---</v>
          </cell>
          <cell r="B197">
            <v>0</v>
          </cell>
          <cell r="C197" t="str">
            <v>---</v>
          </cell>
          <cell r="D197">
            <v>0</v>
          </cell>
          <cell r="E197" t="str">
            <v>---</v>
          </cell>
          <cell r="F197">
            <v>0</v>
          </cell>
          <cell r="G197" t="str">
            <v>---</v>
          </cell>
          <cell r="H197">
            <v>0</v>
          </cell>
          <cell r="I197" t="str">
            <v>---</v>
          </cell>
          <cell r="J197">
            <v>0</v>
          </cell>
          <cell r="K197" t="str">
            <v>---</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A198" t="str">
            <v>---</v>
          </cell>
          <cell r="B198">
            <v>0</v>
          </cell>
          <cell r="C198" t="str">
            <v>---</v>
          </cell>
          <cell r="D198">
            <v>0</v>
          </cell>
          <cell r="E198" t="str">
            <v>---</v>
          </cell>
          <cell r="F198">
            <v>0</v>
          </cell>
          <cell r="G198" t="str">
            <v>---</v>
          </cell>
          <cell r="H198">
            <v>0</v>
          </cell>
          <cell r="I198" t="str">
            <v>---</v>
          </cell>
          <cell r="J198">
            <v>0</v>
          </cell>
          <cell r="K198" t="str">
            <v>---</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A199" t="str">
            <v>---</v>
          </cell>
          <cell r="B199">
            <v>0</v>
          </cell>
          <cell r="C199" t="str">
            <v>---</v>
          </cell>
          <cell r="D199">
            <v>0</v>
          </cell>
          <cell r="E199" t="str">
            <v>---</v>
          </cell>
          <cell r="F199">
            <v>0</v>
          </cell>
          <cell r="G199" t="str">
            <v>---</v>
          </cell>
          <cell r="H199">
            <v>0</v>
          </cell>
          <cell r="I199" t="str">
            <v>---</v>
          </cell>
          <cell r="J199">
            <v>0</v>
          </cell>
          <cell r="K199" t="str">
            <v>---</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A200" t="str">
            <v>---</v>
          </cell>
          <cell r="B200">
            <v>0</v>
          </cell>
          <cell r="C200" t="str">
            <v>---</v>
          </cell>
          <cell r="D200">
            <v>0</v>
          </cell>
          <cell r="E200" t="str">
            <v>---</v>
          </cell>
          <cell r="F200">
            <v>0</v>
          </cell>
          <cell r="G200" t="str">
            <v>---</v>
          </cell>
          <cell r="H200">
            <v>0</v>
          </cell>
          <cell r="I200" t="str">
            <v>---</v>
          </cell>
          <cell r="J200">
            <v>0</v>
          </cell>
          <cell r="K200" t="str">
            <v>---</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A201">
            <v>0</v>
          </cell>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sheetData>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l Quote Issues "/>
      <sheetName val="Change History"/>
      <sheetName val="Sheet3"/>
      <sheetName val="BMW #127771 - QT 17-Apr"/>
    </sheetNames>
    <sheetDataSet>
      <sheetData sheetId="0" refreshError="1"/>
      <sheetData sheetId="1" refreshError="1"/>
      <sheetData sheetId="2">
        <row r="1">
          <cell r="A1" t="str">
            <v>PSL</v>
          </cell>
        </row>
        <row r="2">
          <cell r="A2" t="str">
            <v>AML</v>
          </cell>
        </row>
        <row r="3">
          <cell r="A3" t="str">
            <v>AML &amp; PSL</v>
          </cell>
        </row>
        <row r="4">
          <cell r="A4" t="str">
            <v>OTHERS</v>
          </cell>
        </row>
        <row r="5">
          <cell r="A5" t="str">
            <v xml:space="preserve">CONSUMABLE </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OVERVIEW"/>
      <sheetName val="Sheet1"/>
      <sheetName val="PRÄSI QAF GEN5 WE CTR"/>
      <sheetName val="Sheet4"/>
      <sheetName val="C-BOM Electronic"/>
      <sheetName val="C-BOM M-BOM - PRÄSI"/>
      <sheetName val="C-BOM M-BOM"/>
      <sheetName val="Input Giovanni"/>
      <sheetName val="CMR"/>
      <sheetName val="VOLUME"/>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Flex New">
      <a:dk1>
        <a:srgbClr val="005486"/>
      </a:dk1>
      <a:lt1>
        <a:srgbClr val="FFFFFF"/>
      </a:lt1>
      <a:dk2>
        <a:srgbClr val="777779"/>
      </a:dk2>
      <a:lt2>
        <a:srgbClr val="FFFFFF"/>
      </a:lt2>
      <a:accent1>
        <a:srgbClr val="009ADD"/>
      </a:accent1>
      <a:accent2>
        <a:srgbClr val="F58021"/>
      </a:accent2>
      <a:accent3>
        <a:srgbClr val="F9C20A"/>
      </a:accent3>
      <a:accent4>
        <a:srgbClr val="82BC00"/>
      </a:accent4>
      <a:accent5>
        <a:srgbClr val="6A478D"/>
      </a:accent5>
      <a:accent6>
        <a:srgbClr val="D03238"/>
      </a:accent6>
      <a:hlink>
        <a:srgbClr val="009ADD"/>
      </a:hlink>
      <a:folHlink>
        <a:srgbClr val="009AD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unfccc.int/documents/461676" TargetMode="External"/><Relationship Id="rId13" Type="http://schemas.openxmlformats.org/officeDocument/2006/relationships/hyperlink" Target="https://unfccc.int/documents/461676" TargetMode="External"/><Relationship Id="rId3" Type="http://schemas.openxmlformats.org/officeDocument/2006/relationships/hyperlink" Target="https://www.ema.gov.sg/" TargetMode="External"/><Relationship Id="rId7" Type="http://schemas.openxmlformats.org/officeDocument/2006/relationships/hyperlink" Target="https://unfccc.int/documents/461676" TargetMode="External"/><Relationship Id="rId12" Type="http://schemas.openxmlformats.org/officeDocument/2006/relationships/hyperlink" Target="https://www.epa.gov/egrid/summary-data" TargetMode="External"/><Relationship Id="rId2" Type="http://schemas.openxmlformats.org/officeDocument/2006/relationships/hyperlink" Target="https://www.hkelectric.com/en/sustainability/sustainability-reports" TargetMode="External"/><Relationship Id="rId1" Type="http://schemas.openxmlformats.org/officeDocument/2006/relationships/hyperlink" Target="https://www.mee.gov.cn/" TargetMode="External"/><Relationship Id="rId6" Type="http://schemas.openxmlformats.org/officeDocument/2006/relationships/hyperlink" Target="https://unfccc.int/documents/461676" TargetMode="External"/><Relationship Id="rId11" Type="http://schemas.openxmlformats.org/officeDocument/2006/relationships/hyperlink" Target="https://www.epa.gov/egrid/summary-data" TargetMode="External"/><Relationship Id="rId5" Type="http://schemas.openxmlformats.org/officeDocument/2006/relationships/hyperlink" Target="https://unfccc.int/documents/461676" TargetMode="External"/><Relationship Id="rId15" Type="http://schemas.openxmlformats.org/officeDocument/2006/relationships/printerSettings" Target="../printerSettings/printerSettings6.bin"/><Relationship Id="rId10" Type="http://schemas.openxmlformats.org/officeDocument/2006/relationships/hyperlink" Target="https://www.eea.europa.eu/en/analysis/indicators/greenhouse-gas-emission-intensity-of-1" TargetMode="External"/><Relationship Id="rId4" Type="http://schemas.openxmlformats.org/officeDocument/2006/relationships/hyperlink" Target="https://www.gob.mx/semarnat/acciones-y-programas/registro-nacional-de-emisiones-rene" TargetMode="External"/><Relationship Id="rId9" Type="http://schemas.openxmlformats.org/officeDocument/2006/relationships/hyperlink" Target="https://unfccc.int/documents/461676" TargetMode="External"/><Relationship Id="rId14" Type="http://schemas.openxmlformats.org/officeDocument/2006/relationships/hyperlink" Target="https://unfccc.int/documents/461676"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AT36"/>
  <sheetViews>
    <sheetView showGridLines="0" tabSelected="1" zoomScale="55" zoomScaleNormal="55" workbookViewId="0">
      <selection activeCell="J8" sqref="J8"/>
    </sheetView>
  </sheetViews>
  <sheetFormatPr defaultColWidth="40.33203125" defaultRowHeight="17.399999999999999" outlineLevelRow="1" x14ac:dyDescent="0.25"/>
  <cols>
    <col min="1" max="1" width="5" style="118" customWidth="1"/>
    <col min="2" max="2" width="6.109375" style="166" customWidth="1"/>
    <col min="3" max="3" width="30.33203125" style="308" customWidth="1"/>
    <col min="4" max="4" width="13.6640625" style="122" customWidth="1"/>
    <col min="5" max="5" width="53.109375" style="123" customWidth="1"/>
    <col min="6" max="6" width="13.33203125" style="118" customWidth="1"/>
    <col min="7" max="17" width="11.33203125" style="118" customWidth="1"/>
    <col min="18" max="18" width="16.33203125" style="121" customWidth="1"/>
    <col min="19" max="19" width="44.33203125" style="122" customWidth="1"/>
    <col min="20" max="20" width="80.6640625" style="118" hidden="1" customWidth="1"/>
    <col min="21" max="21" width="51.33203125" style="118" customWidth="1"/>
    <col min="22" max="22" width="33.33203125" style="118" customWidth="1"/>
    <col min="23" max="23" width="45" style="305" customWidth="1"/>
    <col min="24" max="24" width="31.5546875" style="118" customWidth="1"/>
    <col min="25" max="29" width="17.6640625" style="118" hidden="1" customWidth="1"/>
    <col min="30" max="30" width="40.33203125" style="118" hidden="1" customWidth="1"/>
    <col min="31" max="31" width="0.6640625" style="118" customWidth="1"/>
    <col min="32" max="43" width="13.88671875" style="118" customWidth="1"/>
    <col min="44" max="44" width="13.33203125" style="118" customWidth="1"/>
    <col min="45" max="16384" width="40.33203125" style="118"/>
  </cols>
  <sheetData>
    <row r="1" spans="1:46" s="112" customFormat="1" ht="13.2" customHeight="1" x14ac:dyDescent="0.25">
      <c r="B1" s="165"/>
      <c r="C1" s="144"/>
      <c r="D1" s="114"/>
      <c r="E1" s="115"/>
      <c r="R1" s="113"/>
      <c r="S1" s="114"/>
      <c r="V1" s="116"/>
      <c r="W1" s="262"/>
    </row>
    <row r="2" spans="1:46" s="112" customFormat="1" ht="13.2" customHeight="1" x14ac:dyDescent="0.25">
      <c r="B2" s="165"/>
      <c r="C2" s="144"/>
      <c r="D2" s="114"/>
      <c r="E2" s="115"/>
      <c r="R2" s="113"/>
      <c r="S2" s="114"/>
      <c r="V2" s="116"/>
      <c r="W2" s="263"/>
    </row>
    <row r="3" spans="1:46" s="112" customFormat="1" ht="13.2" customHeight="1" x14ac:dyDescent="0.25">
      <c r="B3" s="165"/>
      <c r="C3" s="144"/>
      <c r="D3" s="114"/>
      <c r="E3" s="115"/>
      <c r="R3" s="113"/>
      <c r="S3" s="114"/>
      <c r="V3" s="116"/>
      <c r="W3" s="263"/>
    </row>
    <row r="4" spans="1:46" ht="16.5" customHeight="1" x14ac:dyDescent="0.25">
      <c r="A4" s="450"/>
      <c r="B4" s="450"/>
      <c r="C4" s="450"/>
      <c r="D4" s="450"/>
      <c r="E4" s="450"/>
      <c r="F4" s="452"/>
      <c r="G4" s="452"/>
      <c r="H4" s="452"/>
      <c r="I4" s="452"/>
      <c r="J4" s="452"/>
      <c r="K4" s="452"/>
      <c r="L4" s="452"/>
      <c r="M4" s="452"/>
      <c r="N4" s="452"/>
      <c r="O4" s="452"/>
      <c r="P4" s="452"/>
      <c r="Q4" s="452"/>
      <c r="R4" s="452"/>
      <c r="S4" s="452"/>
      <c r="T4" s="452"/>
      <c r="U4" s="444" t="s">
        <v>227</v>
      </c>
      <c r="V4" s="444"/>
      <c r="W4" s="444"/>
      <c r="X4" s="117"/>
    </row>
    <row r="5" spans="1:46" s="120" customFormat="1" ht="77.7" customHeight="1" x14ac:dyDescent="0.25">
      <c r="A5" s="456" t="s">
        <v>48</v>
      </c>
      <c r="B5" s="456"/>
      <c r="C5" s="145" t="s">
        <v>49</v>
      </c>
      <c r="D5" s="273" t="s">
        <v>149</v>
      </c>
      <c r="E5" s="273" t="s">
        <v>50</v>
      </c>
      <c r="F5" s="119" t="s">
        <v>51</v>
      </c>
      <c r="G5" s="119" t="s">
        <v>52</v>
      </c>
      <c r="H5" s="119" t="s">
        <v>53</v>
      </c>
      <c r="I5" s="119" t="s">
        <v>54</v>
      </c>
      <c r="J5" s="119" t="s">
        <v>55</v>
      </c>
      <c r="K5" s="119" t="s">
        <v>56</v>
      </c>
      <c r="L5" s="119" t="s">
        <v>57</v>
      </c>
      <c r="M5" s="119" t="s">
        <v>58</v>
      </c>
      <c r="N5" s="119" t="s">
        <v>59</v>
      </c>
      <c r="O5" s="119" t="s">
        <v>60</v>
      </c>
      <c r="P5" s="119" t="s">
        <v>61</v>
      </c>
      <c r="Q5" s="119" t="s">
        <v>62</v>
      </c>
      <c r="R5" s="99" t="s">
        <v>63</v>
      </c>
      <c r="S5" s="99" t="s">
        <v>64</v>
      </c>
      <c r="T5" s="99" t="s">
        <v>91</v>
      </c>
      <c r="U5" s="163" t="s">
        <v>226</v>
      </c>
      <c r="V5" s="461" t="s">
        <v>492</v>
      </c>
      <c r="W5" s="461"/>
      <c r="X5" s="240" t="s">
        <v>452</v>
      </c>
      <c r="AF5" s="118"/>
      <c r="AG5" s="118"/>
    </row>
    <row r="6" spans="1:46" ht="69" customHeight="1" x14ac:dyDescent="0.25">
      <c r="A6" s="459" t="s">
        <v>66</v>
      </c>
      <c r="B6" s="448" t="s">
        <v>235</v>
      </c>
      <c r="C6" s="172" t="s">
        <v>69</v>
      </c>
      <c r="D6" s="276" t="s">
        <v>84</v>
      </c>
      <c r="E6" s="277" t="s">
        <v>303</v>
      </c>
      <c r="F6" s="173"/>
      <c r="G6" s="173"/>
      <c r="H6" s="173"/>
      <c r="I6" s="173"/>
      <c r="J6" s="173"/>
      <c r="K6" s="173"/>
      <c r="L6" s="173"/>
      <c r="M6" s="173"/>
      <c r="N6" s="173"/>
      <c r="O6" s="173"/>
      <c r="P6" s="173"/>
      <c r="Q6" s="173"/>
      <c r="R6" s="168">
        <f t="shared" ref="R6:R13" si="0">SUM(F6:Q6)</f>
        <v>0</v>
      </c>
      <c r="S6" s="425" t="s">
        <v>225</v>
      </c>
      <c r="T6" s="278"/>
      <c r="U6" s="244"/>
      <c r="V6" s="143">
        <f>IF(U6="",0,FIXED(R6*(AA6*$U6/100+(1-$U6/100)*AB6),2))</f>
        <v>0</v>
      </c>
      <c r="W6" s="406" t="s">
        <v>480</v>
      </c>
      <c r="X6" s="264" t="s">
        <v>403</v>
      </c>
      <c r="Y6" s="279" t="s">
        <v>182</v>
      </c>
      <c r="Z6" s="279" t="s">
        <v>183</v>
      </c>
      <c r="AA6" s="279">
        <v>6.0747548598000005</v>
      </c>
      <c r="AB6" s="279">
        <v>5.783615738</v>
      </c>
      <c r="AC6" s="280" t="s">
        <v>184</v>
      </c>
      <c r="AF6" s="405"/>
    </row>
    <row r="7" spans="1:46" ht="62.4" customHeight="1" x14ac:dyDescent="0.25">
      <c r="A7" s="459"/>
      <c r="B7" s="449"/>
      <c r="C7" s="172" t="s">
        <v>73</v>
      </c>
      <c r="D7" s="276" t="s">
        <v>84</v>
      </c>
      <c r="E7" s="281" t="s">
        <v>304</v>
      </c>
      <c r="F7" s="173"/>
      <c r="G7" s="173"/>
      <c r="H7" s="173"/>
      <c r="I7" s="173"/>
      <c r="J7" s="173"/>
      <c r="K7" s="173"/>
      <c r="L7" s="173"/>
      <c r="M7" s="173"/>
      <c r="N7" s="173"/>
      <c r="O7" s="173"/>
      <c r="P7" s="173"/>
      <c r="Q7" s="173"/>
      <c r="R7" s="168">
        <f t="shared" si="0"/>
        <v>0</v>
      </c>
      <c r="S7" s="426"/>
      <c r="T7" s="278"/>
      <c r="U7" s="244"/>
      <c r="V7" s="143">
        <f t="shared" ref="V7:V11" si="1">IF(U7="",0,FIXED(R7*(AA7*$U7/100+(1-$U7/100)*AB7),2))</f>
        <v>0</v>
      </c>
      <c r="W7" s="406" t="s">
        <v>476</v>
      </c>
      <c r="X7" s="264" t="s">
        <v>404</v>
      </c>
      <c r="Y7" s="279" t="s">
        <v>185</v>
      </c>
      <c r="Z7" s="279" t="s">
        <v>186</v>
      </c>
      <c r="AA7" s="279">
        <v>7.4685059747999997E-3</v>
      </c>
      <c r="AB7" s="279">
        <v>7.0950056759999996E-3</v>
      </c>
      <c r="AC7" s="280" t="s">
        <v>187</v>
      </c>
      <c r="AF7" s="405"/>
      <c r="AM7" s="282"/>
    </row>
    <row r="8" spans="1:46" ht="46.5" customHeight="1" x14ac:dyDescent="0.25">
      <c r="A8" s="459"/>
      <c r="B8" s="449"/>
      <c r="C8" s="172" t="s">
        <v>70</v>
      </c>
      <c r="D8" s="276" t="s">
        <v>84</v>
      </c>
      <c r="E8" s="281" t="s">
        <v>304</v>
      </c>
      <c r="F8" s="173"/>
      <c r="G8" s="173"/>
      <c r="H8" s="173"/>
      <c r="I8" s="173"/>
      <c r="J8" s="173"/>
      <c r="K8" s="173"/>
      <c r="L8" s="173"/>
      <c r="M8" s="173"/>
      <c r="N8" s="173"/>
      <c r="O8" s="173"/>
      <c r="P8" s="173"/>
      <c r="Q8" s="173"/>
      <c r="R8" s="168">
        <f t="shared" si="0"/>
        <v>0</v>
      </c>
      <c r="S8" s="426"/>
      <c r="T8" s="278"/>
      <c r="U8" s="244"/>
      <c r="V8" s="143">
        <f t="shared" si="1"/>
        <v>0</v>
      </c>
      <c r="W8" s="406" t="s">
        <v>476</v>
      </c>
      <c r="X8" s="264" t="s">
        <v>448</v>
      </c>
      <c r="Y8" s="279" t="s">
        <v>188</v>
      </c>
      <c r="Z8" s="279" t="s">
        <v>186</v>
      </c>
      <c r="AA8" s="279">
        <v>9.5850632235999992E-3</v>
      </c>
      <c r="AB8" s="279">
        <v>9.106118396E-3</v>
      </c>
      <c r="AC8" s="280" t="s">
        <v>187</v>
      </c>
      <c r="AF8" s="405"/>
    </row>
    <row r="9" spans="1:46" ht="45" customHeight="1" x14ac:dyDescent="0.25">
      <c r="A9" s="459"/>
      <c r="B9" s="449"/>
      <c r="C9" s="172" t="s">
        <v>481</v>
      </c>
      <c r="D9" s="276" t="s">
        <v>84</v>
      </c>
      <c r="E9" s="281" t="s">
        <v>304</v>
      </c>
      <c r="F9" s="173"/>
      <c r="G9" s="173"/>
      <c r="H9" s="173"/>
      <c r="I9" s="173"/>
      <c r="J9" s="173"/>
      <c r="K9" s="173"/>
      <c r="L9" s="173"/>
      <c r="M9" s="173"/>
      <c r="N9" s="173"/>
      <c r="O9" s="173"/>
      <c r="P9" s="173"/>
      <c r="Q9" s="173"/>
      <c r="R9" s="168">
        <f t="shared" si="0"/>
        <v>0</v>
      </c>
      <c r="S9" s="426"/>
      <c r="T9" s="278"/>
      <c r="U9" s="244"/>
      <c r="V9" s="143">
        <f t="shared" si="1"/>
        <v>0</v>
      </c>
      <c r="W9" s="406" t="s">
        <v>476</v>
      </c>
      <c r="X9" s="265" t="s">
        <v>449</v>
      </c>
      <c r="Y9" s="279" t="s">
        <v>189</v>
      </c>
      <c r="Z9" s="279" t="s">
        <v>183</v>
      </c>
      <c r="AA9" s="279">
        <v>10.5606751152</v>
      </c>
      <c r="AB9" s="279">
        <v>10.033341360000001</v>
      </c>
      <c r="AC9" s="280" t="s">
        <v>184</v>
      </c>
      <c r="AF9" s="405"/>
    </row>
    <row r="10" spans="1:46" ht="61.5" customHeight="1" x14ac:dyDescent="0.25">
      <c r="A10" s="459"/>
      <c r="B10" s="449"/>
      <c r="C10" s="172" t="s">
        <v>71</v>
      </c>
      <c r="D10" s="276" t="s">
        <v>84</v>
      </c>
      <c r="E10" s="277" t="s">
        <v>303</v>
      </c>
      <c r="F10" s="173"/>
      <c r="G10" s="173"/>
      <c r="H10" s="173"/>
      <c r="I10" s="173"/>
      <c r="J10" s="173"/>
      <c r="K10" s="173"/>
      <c r="L10" s="173"/>
      <c r="M10" s="173"/>
      <c r="N10" s="173"/>
      <c r="O10" s="173"/>
      <c r="P10" s="173"/>
      <c r="Q10" s="173"/>
      <c r="R10" s="168">
        <f t="shared" si="0"/>
        <v>0</v>
      </c>
      <c r="S10" s="426"/>
      <c r="T10" s="278"/>
      <c r="U10" s="244"/>
      <c r="V10" s="143">
        <f t="shared" si="1"/>
        <v>0</v>
      </c>
      <c r="W10" s="406" t="s">
        <v>476</v>
      </c>
      <c r="X10" s="264" t="s">
        <v>450</v>
      </c>
      <c r="Y10" s="279" t="s">
        <v>190</v>
      </c>
      <c r="Z10" s="279" t="s">
        <v>183</v>
      </c>
      <c r="AA10" s="279">
        <v>6.710283146000001</v>
      </c>
      <c r="AB10" s="279">
        <v>6.375005100000001</v>
      </c>
      <c r="AC10" s="280" t="s">
        <v>184</v>
      </c>
      <c r="AF10" s="405"/>
    </row>
    <row r="11" spans="1:46" ht="70.2" customHeight="1" x14ac:dyDescent="0.25">
      <c r="A11" s="459"/>
      <c r="B11" s="449"/>
      <c r="C11" s="172" t="s">
        <v>72</v>
      </c>
      <c r="D11" s="276" t="s">
        <v>84</v>
      </c>
      <c r="E11" s="281" t="s">
        <v>304</v>
      </c>
      <c r="F11" s="173"/>
      <c r="G11" s="173"/>
      <c r="H11" s="173"/>
      <c r="I11" s="173"/>
      <c r="J11" s="173"/>
      <c r="K11" s="173"/>
      <c r="L11" s="173"/>
      <c r="M11" s="173"/>
      <c r="N11" s="173"/>
      <c r="O11" s="173"/>
      <c r="P11" s="173"/>
      <c r="Q11" s="173"/>
      <c r="R11" s="168">
        <f t="shared" si="0"/>
        <v>0</v>
      </c>
      <c r="S11" s="426"/>
      <c r="T11" s="278"/>
      <c r="U11" s="270"/>
      <c r="V11" s="143">
        <f t="shared" si="1"/>
        <v>0</v>
      </c>
      <c r="W11" s="406" t="s">
        <v>476</v>
      </c>
      <c r="X11" s="264" t="s">
        <v>451</v>
      </c>
      <c r="Y11" s="279" t="s">
        <v>191</v>
      </c>
      <c r="Z11" s="279" t="s">
        <v>186</v>
      </c>
      <c r="AA11" s="279">
        <v>6.7102831460000003E-3</v>
      </c>
      <c r="AB11" s="279">
        <v>6.3750051E-3</v>
      </c>
      <c r="AC11" s="280" t="s">
        <v>187</v>
      </c>
      <c r="AF11" s="405"/>
    </row>
    <row r="12" spans="1:46" s="122" customFormat="1" ht="38.25" customHeight="1" x14ac:dyDescent="0.25">
      <c r="A12" s="459"/>
      <c r="B12" s="449"/>
      <c r="C12" s="281" t="s">
        <v>75</v>
      </c>
      <c r="D12" s="281" t="s">
        <v>86</v>
      </c>
      <c r="E12" s="281"/>
      <c r="F12" s="309" t="s">
        <v>475</v>
      </c>
      <c r="G12" s="309" t="s">
        <v>475</v>
      </c>
      <c r="H12" s="309" t="s">
        <v>475</v>
      </c>
      <c r="I12" s="309" t="s">
        <v>475</v>
      </c>
      <c r="J12" s="309" t="s">
        <v>475</v>
      </c>
      <c r="K12" s="309" t="s">
        <v>475</v>
      </c>
      <c r="L12" s="309" t="s">
        <v>475</v>
      </c>
      <c r="M12" s="309" t="s">
        <v>475</v>
      </c>
      <c r="N12" s="309" t="s">
        <v>475</v>
      </c>
      <c r="O12" s="309" t="s">
        <v>475</v>
      </c>
      <c r="P12" s="309" t="s">
        <v>475</v>
      </c>
      <c r="Q12" s="309" t="s">
        <v>475</v>
      </c>
      <c r="R12" s="283"/>
      <c r="S12" s="426"/>
      <c r="T12" s="278"/>
      <c r="U12" s="284"/>
      <c r="V12" s="428">
        <f>(R13-R17)/1000</f>
        <v>0</v>
      </c>
      <c r="W12" s="284"/>
      <c r="X12" s="434" t="s">
        <v>470</v>
      </c>
      <c r="AF12" s="405"/>
    </row>
    <row r="13" spans="1:46" ht="66.45" customHeight="1" x14ac:dyDescent="0.25">
      <c r="A13" s="459"/>
      <c r="B13" s="457" t="s">
        <v>301</v>
      </c>
      <c r="C13" s="391" t="s">
        <v>231</v>
      </c>
      <c r="D13" s="392" t="s">
        <v>84</v>
      </c>
      <c r="E13" s="393" t="s">
        <v>302</v>
      </c>
      <c r="F13" s="211"/>
      <c r="G13" s="211"/>
      <c r="H13" s="211"/>
      <c r="I13" s="211"/>
      <c r="J13" s="211"/>
      <c r="K13" s="211"/>
      <c r="L13" s="211"/>
      <c r="M13" s="211"/>
      <c r="N13" s="211"/>
      <c r="O13" s="211"/>
      <c r="P13" s="211"/>
      <c r="Q13" s="211"/>
      <c r="R13" s="167">
        <f t="shared" si="0"/>
        <v>0</v>
      </c>
      <c r="S13" s="426"/>
      <c r="T13" s="278"/>
      <c r="U13" s="284"/>
      <c r="V13" s="429"/>
      <c r="W13" s="284"/>
      <c r="X13" s="435"/>
      <c r="AF13" s="405"/>
    </row>
    <row r="14" spans="1:46" ht="109.95" customHeight="1" x14ac:dyDescent="0.25">
      <c r="A14" s="459"/>
      <c r="B14" s="458"/>
      <c r="C14" s="171" t="s">
        <v>238</v>
      </c>
      <c r="D14" s="285" t="s">
        <v>84</v>
      </c>
      <c r="E14" s="286" t="s">
        <v>236</v>
      </c>
      <c r="F14" s="269"/>
      <c r="G14" s="287">
        <f>$F14</f>
        <v>0</v>
      </c>
      <c r="H14" s="287">
        <f t="shared" ref="H14:R14" si="2">$F14</f>
        <v>0</v>
      </c>
      <c r="I14" s="287">
        <f t="shared" si="2"/>
        <v>0</v>
      </c>
      <c r="J14" s="287">
        <f t="shared" si="2"/>
        <v>0</v>
      </c>
      <c r="K14" s="287">
        <f t="shared" si="2"/>
        <v>0</v>
      </c>
      <c r="L14" s="287">
        <f t="shared" si="2"/>
        <v>0</v>
      </c>
      <c r="M14" s="287">
        <f t="shared" si="2"/>
        <v>0</v>
      </c>
      <c r="N14" s="287">
        <f t="shared" si="2"/>
        <v>0</v>
      </c>
      <c r="O14" s="287">
        <f t="shared" si="2"/>
        <v>0</v>
      </c>
      <c r="P14" s="287">
        <f t="shared" si="2"/>
        <v>0</v>
      </c>
      <c r="Q14" s="287">
        <f t="shared" si="2"/>
        <v>0</v>
      </c>
      <c r="R14" s="287">
        <f t="shared" si="2"/>
        <v>0</v>
      </c>
      <c r="S14" s="426"/>
      <c r="T14" s="288" t="s">
        <v>237</v>
      </c>
      <c r="U14" s="424" t="s">
        <v>493</v>
      </c>
      <c r="V14" s="424"/>
      <c r="W14" s="424"/>
      <c r="X14" s="117"/>
      <c r="AF14" s="289"/>
      <c r="AH14" s="385"/>
      <c r="AI14" s="386">
        <v>1</v>
      </c>
      <c r="AJ14" s="386">
        <v>2</v>
      </c>
      <c r="AK14" s="386">
        <v>3</v>
      </c>
      <c r="AL14" s="386">
        <v>4</v>
      </c>
      <c r="AM14" s="386">
        <v>5</v>
      </c>
      <c r="AN14" s="386">
        <v>6</v>
      </c>
      <c r="AO14" s="386">
        <v>7</v>
      </c>
      <c r="AP14" s="386">
        <v>8</v>
      </c>
      <c r="AQ14" s="386">
        <v>9</v>
      </c>
      <c r="AR14" s="386">
        <v>10</v>
      </c>
      <c r="AS14" s="386">
        <v>11</v>
      </c>
      <c r="AT14" s="386">
        <v>12</v>
      </c>
    </row>
    <row r="15" spans="1:46" ht="70.2" customHeight="1" x14ac:dyDescent="0.25">
      <c r="A15" s="459"/>
      <c r="B15" s="445" t="s">
        <v>234</v>
      </c>
      <c r="C15" s="169" t="s">
        <v>469</v>
      </c>
      <c r="D15" s="290" t="s">
        <v>84</v>
      </c>
      <c r="E15" s="291" t="s">
        <v>88</v>
      </c>
      <c r="F15" s="210"/>
      <c r="G15" s="210"/>
      <c r="H15" s="210"/>
      <c r="I15" s="210"/>
      <c r="J15" s="210"/>
      <c r="K15" s="210"/>
      <c r="L15" s="210"/>
      <c r="M15" s="210"/>
      <c r="N15" s="210"/>
      <c r="O15" s="210"/>
      <c r="P15" s="210"/>
      <c r="Q15" s="210"/>
      <c r="R15" s="268">
        <f>SUM(F15:Q15)</f>
        <v>0</v>
      </c>
      <c r="S15" s="427"/>
      <c r="T15" s="430" t="s">
        <v>225</v>
      </c>
      <c r="U15" s="267" t="s">
        <v>454</v>
      </c>
      <c r="V15" s="236">
        <f>IF(OR(R11=0,V11="Please enter the % on the left cell 请在左侧单元格中输入%"),(SUM(R15+R16+R18)/1000),(SUM(R15+1000*V11+R16+R18)/1000))</f>
        <v>0</v>
      </c>
      <c r="W15" s="292" t="str">
        <f>IF(V11="Please enter the % on the left cell 请在左侧单元格中输入%","Note that this number does not include biodiesel, please fill cells R11 and U11 to include it","")</f>
        <v/>
      </c>
      <c r="X15" s="117"/>
      <c r="AH15" s="387" t="s">
        <v>305</v>
      </c>
      <c r="AI15" s="388">
        <f t="shared" ref="AI15:AT15" si="3">F14</f>
        <v>0</v>
      </c>
      <c r="AJ15" s="388">
        <f t="shared" si="3"/>
        <v>0</v>
      </c>
      <c r="AK15" s="388">
        <f t="shared" si="3"/>
        <v>0</v>
      </c>
      <c r="AL15" s="388">
        <f t="shared" si="3"/>
        <v>0</v>
      </c>
      <c r="AM15" s="388">
        <f t="shared" si="3"/>
        <v>0</v>
      </c>
      <c r="AN15" s="388">
        <f t="shared" si="3"/>
        <v>0</v>
      </c>
      <c r="AO15" s="388">
        <f t="shared" si="3"/>
        <v>0</v>
      </c>
      <c r="AP15" s="388">
        <f t="shared" si="3"/>
        <v>0</v>
      </c>
      <c r="AQ15" s="388">
        <f t="shared" si="3"/>
        <v>0</v>
      </c>
      <c r="AR15" s="388">
        <f t="shared" si="3"/>
        <v>0</v>
      </c>
      <c r="AS15" s="388">
        <f t="shared" si="3"/>
        <v>0</v>
      </c>
      <c r="AT15" s="388">
        <f t="shared" si="3"/>
        <v>0</v>
      </c>
    </row>
    <row r="16" spans="1:46" ht="85.2" customHeight="1" x14ac:dyDescent="0.25">
      <c r="A16" s="459"/>
      <c r="B16" s="446"/>
      <c r="C16" s="170" t="s">
        <v>68</v>
      </c>
      <c r="D16" s="293" t="s">
        <v>84</v>
      </c>
      <c r="E16" s="294" t="s">
        <v>88</v>
      </c>
      <c r="F16" s="174"/>
      <c r="G16" s="175"/>
      <c r="H16" s="175"/>
      <c r="I16" s="175"/>
      <c r="J16" s="174"/>
      <c r="K16" s="174"/>
      <c r="L16" s="174"/>
      <c r="M16" s="174"/>
      <c r="N16" s="174"/>
      <c r="O16" s="174"/>
      <c r="P16" s="174"/>
      <c r="Q16" s="176"/>
      <c r="R16" s="164">
        <f>SUM(F16:Q16)</f>
        <v>0</v>
      </c>
      <c r="S16" s="295" t="s">
        <v>491</v>
      </c>
      <c r="T16" s="431"/>
      <c r="U16" s="267" t="s">
        <v>455</v>
      </c>
      <c r="V16" s="236">
        <f>V12+V10+V9+V8+V7+V6</f>
        <v>0</v>
      </c>
      <c r="W16" s="292" t="str">
        <f>IF(V16=0,"Please fill all fuel data on column R, and % in column U 请在 R 列中填写所有燃油数据，在 U 列中填写 %","")</f>
        <v>Please fill all fuel data on column R, and % in column U 请在 R 列中填写所有燃油数据，在 U 列中填写 %</v>
      </c>
      <c r="X16" s="117"/>
      <c r="Y16" s="296" t="s">
        <v>179</v>
      </c>
      <c r="Z16" s="296" t="s">
        <v>180</v>
      </c>
      <c r="AA16" s="422" t="s">
        <v>181</v>
      </c>
      <c r="AB16" s="422"/>
      <c r="AC16" s="296" t="s">
        <v>180</v>
      </c>
      <c r="AH16" s="389" t="s">
        <v>375</v>
      </c>
      <c r="AI16" s="390" t="str">
        <f>'Electricity factor 电力系数 '!$L$2</f>
        <v>----</v>
      </c>
      <c r="AJ16" s="390" t="str">
        <f>'Electricity factor 电力系数 '!$L$2</f>
        <v>----</v>
      </c>
      <c r="AK16" s="390" t="str">
        <f>'Electricity factor 电力系数 '!$L$2</f>
        <v>----</v>
      </c>
      <c r="AL16" s="390" t="str">
        <f>'Electricity factor 电力系数 '!$L$2</f>
        <v>----</v>
      </c>
      <c r="AM16" s="390" t="str">
        <f>'Electricity factor 电力系数 '!$L$2</f>
        <v>----</v>
      </c>
      <c r="AN16" s="390" t="str">
        <f>'Electricity factor 电力系数 '!$L$2</f>
        <v>----</v>
      </c>
      <c r="AO16" s="390" t="str">
        <f>'Electricity factor 电力系数 '!$L$2</f>
        <v>----</v>
      </c>
      <c r="AP16" s="390" t="str">
        <f>'Electricity factor 电力系数 '!$L$2</f>
        <v>----</v>
      </c>
      <c r="AQ16" s="390" t="str">
        <f>'Electricity factor 电力系数 '!$L$2</f>
        <v>----</v>
      </c>
      <c r="AR16" s="390" t="str">
        <f>'Electricity factor 电力系数 '!$L$2</f>
        <v>----</v>
      </c>
      <c r="AS16" s="390" t="str">
        <f>'Electricity factor 电力系数 '!$L$2</f>
        <v>----</v>
      </c>
      <c r="AT16" s="390" t="str">
        <f>'Electricity factor 电力系数 '!$L$2</f>
        <v>----</v>
      </c>
    </row>
    <row r="17" spans="1:46" ht="85.2" customHeight="1" x14ac:dyDescent="0.25">
      <c r="A17" s="459"/>
      <c r="B17" s="446"/>
      <c r="C17" s="436" t="s">
        <v>468</v>
      </c>
      <c r="D17" s="293" t="s">
        <v>453</v>
      </c>
      <c r="E17" s="294" t="s">
        <v>482</v>
      </c>
      <c r="F17" s="241"/>
      <c r="G17" s="242"/>
      <c r="H17" s="242"/>
      <c r="I17" s="242"/>
      <c r="J17" s="241"/>
      <c r="K17" s="241"/>
      <c r="L17" s="241"/>
      <c r="M17" s="241"/>
      <c r="N17" s="241"/>
      <c r="O17" s="241"/>
      <c r="P17" s="241"/>
      <c r="Q17" s="243"/>
      <c r="R17" s="287"/>
      <c r="S17" s="442"/>
      <c r="T17" s="431"/>
      <c r="U17" s="440" t="s">
        <v>456</v>
      </c>
      <c r="V17" s="438">
        <f>IFERROR(V16+V15,"")</f>
        <v>0</v>
      </c>
      <c r="W17" s="299"/>
      <c r="X17" s="117"/>
      <c r="Y17" s="296"/>
      <c r="Z17" s="296"/>
      <c r="AA17" s="280"/>
      <c r="AB17" s="280"/>
      <c r="AC17" s="296"/>
      <c r="AH17" s="297"/>
      <c r="AI17" s="298"/>
      <c r="AJ17" s="298"/>
      <c r="AK17" s="298"/>
      <c r="AL17" s="298"/>
      <c r="AM17" s="298"/>
      <c r="AN17" s="298"/>
      <c r="AO17" s="298"/>
      <c r="AP17" s="298"/>
      <c r="AQ17" s="298"/>
      <c r="AR17" s="298"/>
      <c r="AS17" s="298"/>
      <c r="AT17" s="298"/>
    </row>
    <row r="18" spans="1:46" ht="85.2" customHeight="1" thickBot="1" x14ac:dyDescent="0.3">
      <c r="A18" s="459"/>
      <c r="B18" s="408"/>
      <c r="C18" s="437"/>
      <c r="D18" s="293" t="s">
        <v>453</v>
      </c>
      <c r="E18" s="294" t="s">
        <v>483</v>
      </c>
      <c r="F18" s="241"/>
      <c r="G18" s="242"/>
      <c r="H18" s="242"/>
      <c r="I18" s="242"/>
      <c r="J18" s="241"/>
      <c r="K18" s="241"/>
      <c r="L18" s="241"/>
      <c r="M18" s="241"/>
      <c r="N18" s="241"/>
      <c r="O18" s="241"/>
      <c r="P18" s="241"/>
      <c r="Q18" s="243"/>
      <c r="R18" s="164">
        <f>F13*F17*F18+G13*G17*G18+H13*H17*H18+I13*I17*I18+J13*J17*J18+K13*K17*K18+L13*L17*L18+M13*M17*M18+N13*N17*N18+O13*O17*O18+P13*P17*P18+Q13*Q17*Q18</f>
        <v>0</v>
      </c>
      <c r="S18" s="443"/>
      <c r="T18" s="431"/>
      <c r="U18" s="441"/>
      <c r="V18" s="439"/>
      <c r="W18" s="299"/>
      <c r="X18" s="117"/>
      <c r="Y18" s="296"/>
      <c r="Z18" s="296"/>
      <c r="AA18" s="407"/>
      <c r="AB18" s="407"/>
      <c r="AC18" s="296"/>
      <c r="AH18" s="297"/>
      <c r="AI18" s="298"/>
      <c r="AJ18" s="298"/>
      <c r="AK18" s="298"/>
      <c r="AL18" s="298"/>
      <c r="AM18" s="298"/>
      <c r="AN18" s="298"/>
      <c r="AO18" s="298"/>
      <c r="AP18" s="298"/>
      <c r="AQ18" s="298"/>
      <c r="AR18" s="298"/>
      <c r="AS18" s="298"/>
      <c r="AT18" s="298"/>
    </row>
    <row r="19" spans="1:46" s="122" customFormat="1" ht="32.25" customHeight="1" thickTop="1" thickBot="1" x14ac:dyDescent="0.3">
      <c r="A19" s="460"/>
      <c r="B19" s="274"/>
      <c r="C19" s="146" t="s">
        <v>74</v>
      </c>
      <c r="D19" s="300" t="s">
        <v>86</v>
      </c>
      <c r="E19" s="301"/>
      <c r="F19" s="108"/>
      <c r="G19" s="108"/>
      <c r="H19" s="108"/>
      <c r="I19" s="108"/>
      <c r="J19" s="108"/>
      <c r="K19" s="108"/>
      <c r="L19" s="108"/>
      <c r="M19" s="108"/>
      <c r="N19" s="108"/>
      <c r="O19" s="108"/>
      <c r="P19" s="108"/>
      <c r="Q19" s="108"/>
      <c r="R19" s="283"/>
      <c r="S19" s="302"/>
      <c r="T19" s="431"/>
      <c r="U19" s="266"/>
      <c r="V19" s="266"/>
      <c r="W19" s="303"/>
    </row>
    <row r="20" spans="1:46" ht="59.7" hidden="1" customHeight="1" outlineLevel="1" x14ac:dyDescent="0.25">
      <c r="A20" s="453" t="s">
        <v>65</v>
      </c>
      <c r="B20" s="272"/>
      <c r="C20" s="147" t="s">
        <v>76</v>
      </c>
      <c r="D20" s="103" t="s">
        <v>87</v>
      </c>
      <c r="E20" s="104" t="s">
        <v>92</v>
      </c>
      <c r="F20" s="109">
        <f>F6*0.0000336*(56.1+28*0.001+265*0.0001)</f>
        <v>0</v>
      </c>
      <c r="G20" s="109">
        <f t="shared" ref="G20:Q20" si="4">G6*0.0000336*(56.1+28*0.001+265*0.0001)</f>
        <v>0</v>
      </c>
      <c r="H20" s="109">
        <f t="shared" si="4"/>
        <v>0</v>
      </c>
      <c r="I20" s="109">
        <f t="shared" si="4"/>
        <v>0</v>
      </c>
      <c r="J20" s="109">
        <f t="shared" si="4"/>
        <v>0</v>
      </c>
      <c r="K20" s="109">
        <f t="shared" si="4"/>
        <v>0</v>
      </c>
      <c r="L20" s="109">
        <f t="shared" si="4"/>
        <v>0</v>
      </c>
      <c r="M20" s="109">
        <f t="shared" si="4"/>
        <v>0</v>
      </c>
      <c r="N20" s="109">
        <f t="shared" si="4"/>
        <v>0</v>
      </c>
      <c r="O20" s="109">
        <f t="shared" si="4"/>
        <v>0</v>
      </c>
      <c r="P20" s="109">
        <f t="shared" si="4"/>
        <v>0</v>
      </c>
      <c r="Q20" s="109">
        <f t="shared" si="4"/>
        <v>0</v>
      </c>
      <c r="R20" s="124">
        <f t="shared" ref="R20:R25" si="5">SUM(F20:Q20)</f>
        <v>0</v>
      </c>
      <c r="S20" s="304"/>
      <c r="T20" s="431"/>
      <c r="U20" s="238"/>
      <c r="V20" s="238"/>
      <c r="W20" s="409"/>
      <c r="X20" s="147"/>
      <c r="AG20" s="121"/>
      <c r="AH20" s="121"/>
      <c r="AI20" s="121"/>
      <c r="AJ20" s="121"/>
      <c r="AK20" s="121"/>
      <c r="AL20" s="121"/>
      <c r="AM20" s="121"/>
      <c r="AN20" s="121"/>
      <c r="AO20" s="121"/>
      <c r="AP20" s="121"/>
      <c r="AQ20" s="121"/>
      <c r="AR20" s="121"/>
    </row>
    <row r="21" spans="1:46" ht="59.7" hidden="1" customHeight="1" outlineLevel="1" x14ac:dyDescent="0.25">
      <c r="A21" s="453"/>
      <c r="B21" s="455" t="s">
        <v>67</v>
      </c>
      <c r="C21" s="147" t="s">
        <v>77</v>
      </c>
      <c r="D21" s="103" t="s">
        <v>87</v>
      </c>
      <c r="E21" s="105" t="s">
        <v>93</v>
      </c>
      <c r="F21" s="109">
        <f>F7*0.000025542*(63.1+0.001*28+0.0001*265)</f>
        <v>0</v>
      </c>
      <c r="G21" s="109">
        <f t="shared" ref="G21:Q21" si="6">G7*0.000025542*(63.1+0.001*28+0.0001*265)</f>
        <v>0</v>
      </c>
      <c r="H21" s="109">
        <f t="shared" si="6"/>
        <v>0</v>
      </c>
      <c r="I21" s="109">
        <f t="shared" si="6"/>
        <v>0</v>
      </c>
      <c r="J21" s="109">
        <f t="shared" si="6"/>
        <v>0</v>
      </c>
      <c r="K21" s="109">
        <f t="shared" si="6"/>
        <v>0</v>
      </c>
      <c r="L21" s="109">
        <f t="shared" si="6"/>
        <v>0</v>
      </c>
      <c r="M21" s="109">
        <f t="shared" si="6"/>
        <v>0</v>
      </c>
      <c r="N21" s="109">
        <f t="shared" si="6"/>
        <v>0</v>
      </c>
      <c r="O21" s="109">
        <f t="shared" si="6"/>
        <v>0</v>
      </c>
      <c r="P21" s="109">
        <f t="shared" si="6"/>
        <v>0</v>
      </c>
      <c r="Q21" s="109">
        <f t="shared" si="6"/>
        <v>0</v>
      </c>
      <c r="R21" s="124">
        <f t="shared" si="5"/>
        <v>0</v>
      </c>
      <c r="S21" s="304"/>
      <c r="T21" s="431"/>
      <c r="U21" s="238"/>
      <c r="V21" s="238"/>
      <c r="W21" s="409"/>
      <c r="X21" s="147"/>
      <c r="AG21" s="121"/>
      <c r="AH21" s="121"/>
      <c r="AI21" s="121"/>
      <c r="AJ21" s="121"/>
      <c r="AK21" s="121"/>
      <c r="AL21" s="121"/>
      <c r="AM21" s="121"/>
      <c r="AN21" s="121"/>
      <c r="AO21" s="121"/>
      <c r="AP21" s="121"/>
      <c r="AQ21" s="121"/>
      <c r="AR21" s="121"/>
    </row>
    <row r="22" spans="1:46" ht="59.7" hidden="1" customHeight="1" outlineLevel="1" x14ac:dyDescent="0.25">
      <c r="A22" s="453"/>
      <c r="B22" s="455"/>
      <c r="C22" s="147" t="s">
        <v>78</v>
      </c>
      <c r="D22" s="103" t="s">
        <v>87</v>
      </c>
      <c r="E22" s="105" t="s">
        <v>94</v>
      </c>
      <c r="F22" s="109">
        <f>F8*0.000032782*(69.3+0.003*28+0.0006*265)</f>
        <v>0</v>
      </c>
      <c r="G22" s="109">
        <f t="shared" ref="G22:Q22" si="7">G8*0.000032782*(69.3+0.003*28+0.0006*265)</f>
        <v>0</v>
      </c>
      <c r="H22" s="109">
        <f t="shared" si="7"/>
        <v>0</v>
      </c>
      <c r="I22" s="109">
        <f t="shared" si="7"/>
        <v>0</v>
      </c>
      <c r="J22" s="109">
        <f t="shared" si="7"/>
        <v>0</v>
      </c>
      <c r="K22" s="109">
        <f t="shared" si="7"/>
        <v>0</v>
      </c>
      <c r="L22" s="109">
        <f t="shared" si="7"/>
        <v>0</v>
      </c>
      <c r="M22" s="109">
        <f t="shared" si="7"/>
        <v>0</v>
      </c>
      <c r="N22" s="109">
        <f t="shared" si="7"/>
        <v>0</v>
      </c>
      <c r="O22" s="109">
        <f t="shared" si="7"/>
        <v>0</v>
      </c>
      <c r="P22" s="109">
        <f t="shared" si="7"/>
        <v>0</v>
      </c>
      <c r="Q22" s="109">
        <f t="shared" si="7"/>
        <v>0</v>
      </c>
      <c r="R22" s="124">
        <f t="shared" si="5"/>
        <v>0</v>
      </c>
      <c r="S22" s="304"/>
      <c r="T22" s="431"/>
      <c r="U22" s="238"/>
      <c r="V22" s="238"/>
      <c r="W22" s="409"/>
      <c r="X22" s="147"/>
      <c r="AG22" s="121"/>
      <c r="AH22" s="121"/>
      <c r="AI22" s="121"/>
      <c r="AJ22" s="121"/>
      <c r="AK22" s="121"/>
      <c r="AL22" s="121"/>
      <c r="AM22" s="121"/>
      <c r="AN22" s="121"/>
      <c r="AO22" s="121"/>
      <c r="AP22" s="121"/>
      <c r="AQ22" s="121"/>
      <c r="AR22" s="121"/>
    </row>
    <row r="23" spans="1:46" ht="59.7" hidden="1" customHeight="1" outlineLevel="1" x14ac:dyDescent="0.25">
      <c r="A23" s="453"/>
      <c r="B23" s="455"/>
      <c r="C23" s="147" t="s">
        <v>79</v>
      </c>
      <c r="D23" s="103" t="s">
        <v>87</v>
      </c>
      <c r="E23" s="105" t="s">
        <v>95</v>
      </c>
      <c r="F23" s="109">
        <f>F9*0.0000360125*(74.1+0.003*28+0.0006*265)</f>
        <v>0</v>
      </c>
      <c r="G23" s="109">
        <f t="shared" ref="G23:Q23" si="8">G9*0.0000360125*(74.1+0.003*28+0.0006*265)</f>
        <v>0</v>
      </c>
      <c r="H23" s="109">
        <f t="shared" si="8"/>
        <v>0</v>
      </c>
      <c r="I23" s="109">
        <f t="shared" si="8"/>
        <v>0</v>
      </c>
      <c r="J23" s="109">
        <f t="shared" si="8"/>
        <v>0</v>
      </c>
      <c r="K23" s="109">
        <f t="shared" si="8"/>
        <v>0</v>
      </c>
      <c r="L23" s="109">
        <f t="shared" si="8"/>
        <v>0</v>
      </c>
      <c r="M23" s="109">
        <f t="shared" si="8"/>
        <v>0</v>
      </c>
      <c r="N23" s="109">
        <f t="shared" si="8"/>
        <v>0</v>
      </c>
      <c r="O23" s="109">
        <f t="shared" si="8"/>
        <v>0</v>
      </c>
      <c r="P23" s="109">
        <f t="shared" si="8"/>
        <v>0</v>
      </c>
      <c r="Q23" s="109">
        <f t="shared" si="8"/>
        <v>0</v>
      </c>
      <c r="R23" s="124">
        <f t="shared" si="5"/>
        <v>0</v>
      </c>
      <c r="S23" s="304"/>
      <c r="T23" s="431"/>
      <c r="U23" s="238"/>
      <c r="V23" s="238"/>
      <c r="W23" s="409"/>
      <c r="X23" s="147"/>
      <c r="AG23" s="121"/>
      <c r="AH23" s="121"/>
      <c r="AI23" s="121"/>
      <c r="AJ23" s="121"/>
      <c r="AK23" s="121"/>
      <c r="AL23" s="121"/>
      <c r="AM23" s="121"/>
      <c r="AN23" s="121"/>
      <c r="AO23" s="121"/>
      <c r="AP23" s="121"/>
      <c r="AQ23" s="121"/>
      <c r="AR23" s="121"/>
    </row>
    <row r="24" spans="1:46" ht="59.7" hidden="1" customHeight="1" outlineLevel="1" x14ac:dyDescent="0.25">
      <c r="A24" s="453"/>
      <c r="B24" s="455"/>
      <c r="C24" s="147" t="s">
        <v>80</v>
      </c>
      <c r="D24" s="103" t="s">
        <v>87</v>
      </c>
      <c r="E24" s="105" t="s">
        <v>96</v>
      </c>
      <c r="F24" s="109">
        <f>(F10*789*0.0297*17.51*(44/12)/1000)</f>
        <v>0</v>
      </c>
      <c r="G24" s="109">
        <f t="shared" ref="G24:Q24" si="9">(G10*789*0.0297*17.51*(44/12)/1000)</f>
        <v>0</v>
      </c>
      <c r="H24" s="109">
        <f t="shared" si="9"/>
        <v>0</v>
      </c>
      <c r="I24" s="109">
        <f t="shared" si="9"/>
        <v>0</v>
      </c>
      <c r="J24" s="109">
        <f t="shared" si="9"/>
        <v>0</v>
      </c>
      <c r="K24" s="109">
        <f t="shared" si="9"/>
        <v>0</v>
      </c>
      <c r="L24" s="109">
        <f t="shared" si="9"/>
        <v>0</v>
      </c>
      <c r="M24" s="109">
        <f t="shared" si="9"/>
        <v>0</v>
      </c>
      <c r="N24" s="109">
        <f t="shared" si="9"/>
        <v>0</v>
      </c>
      <c r="O24" s="109">
        <f t="shared" si="9"/>
        <v>0</v>
      </c>
      <c r="P24" s="109">
        <f t="shared" si="9"/>
        <v>0</v>
      </c>
      <c r="Q24" s="109">
        <f t="shared" si="9"/>
        <v>0</v>
      </c>
      <c r="R24" s="124">
        <f t="shared" si="5"/>
        <v>0</v>
      </c>
      <c r="S24" s="304"/>
      <c r="T24" s="431"/>
      <c r="U24" s="238"/>
      <c r="V24" s="238"/>
      <c r="W24" s="409"/>
      <c r="X24" s="147"/>
      <c r="AG24" s="121"/>
      <c r="AH24" s="121"/>
      <c r="AI24" s="121"/>
      <c r="AJ24" s="121"/>
      <c r="AK24" s="121"/>
      <c r="AL24" s="121"/>
      <c r="AM24" s="121"/>
      <c r="AN24" s="121"/>
      <c r="AO24" s="121"/>
      <c r="AP24" s="121"/>
      <c r="AQ24" s="121"/>
      <c r="AR24" s="121"/>
    </row>
    <row r="25" spans="1:46" ht="59.7" hidden="1" customHeight="1" outlineLevel="1" thickBot="1" x14ac:dyDescent="0.3">
      <c r="A25" s="453"/>
      <c r="B25" s="455"/>
      <c r="C25" s="147" t="s">
        <v>81</v>
      </c>
      <c r="D25" s="103" t="s">
        <v>87</v>
      </c>
      <c r="E25" s="105" t="s">
        <v>97</v>
      </c>
      <c r="F25" s="109">
        <f>F11*0.00002295*(70.8+0.003*28+0.0006*265)</f>
        <v>0</v>
      </c>
      <c r="G25" s="109">
        <f t="shared" ref="G25:Q25" si="10">G11*0.00002295*(70.8+0.003*28+0.0006*265)</f>
        <v>0</v>
      </c>
      <c r="H25" s="109">
        <f t="shared" si="10"/>
        <v>0</v>
      </c>
      <c r="I25" s="109">
        <f t="shared" si="10"/>
        <v>0</v>
      </c>
      <c r="J25" s="109">
        <f t="shared" si="10"/>
        <v>0</v>
      </c>
      <c r="K25" s="109">
        <f t="shared" si="10"/>
        <v>0</v>
      </c>
      <c r="L25" s="109">
        <f t="shared" si="10"/>
        <v>0</v>
      </c>
      <c r="M25" s="109">
        <f t="shared" si="10"/>
        <v>0</v>
      </c>
      <c r="N25" s="109">
        <f t="shared" si="10"/>
        <v>0</v>
      </c>
      <c r="O25" s="109">
        <f t="shared" si="10"/>
        <v>0</v>
      </c>
      <c r="P25" s="109">
        <f t="shared" si="10"/>
        <v>0</v>
      </c>
      <c r="Q25" s="109">
        <f t="shared" si="10"/>
        <v>0</v>
      </c>
      <c r="R25" s="124">
        <f t="shared" si="5"/>
        <v>0</v>
      </c>
      <c r="S25" s="304"/>
      <c r="T25" s="431"/>
      <c r="U25" s="238"/>
      <c r="V25" s="238"/>
      <c r="W25" s="409"/>
      <c r="X25" s="147"/>
      <c r="AG25" s="121"/>
      <c r="AH25" s="121"/>
      <c r="AI25" s="121"/>
      <c r="AJ25" s="121"/>
      <c r="AK25" s="121"/>
      <c r="AL25" s="121"/>
      <c r="AM25" s="121"/>
      <c r="AN25" s="121"/>
      <c r="AO25" s="121"/>
      <c r="AP25" s="121"/>
      <c r="AQ25" s="121"/>
      <c r="AR25" s="121"/>
    </row>
    <row r="26" spans="1:46" ht="115.2" customHeight="1" collapsed="1" thickBot="1" x14ac:dyDescent="0.3">
      <c r="A26" s="453"/>
      <c r="B26" s="433" t="s">
        <v>82</v>
      </c>
      <c r="C26" s="433"/>
      <c r="D26" s="106" t="s">
        <v>87</v>
      </c>
      <c r="E26" s="107" t="s">
        <v>89</v>
      </c>
      <c r="F26" s="110">
        <f>(F20+F21+F22+F23+F24+F25)</f>
        <v>0</v>
      </c>
      <c r="G26" s="110">
        <f t="shared" ref="G26:P26" si="11">(G20+G21+G22+G23+G24+G25)</f>
        <v>0</v>
      </c>
      <c r="H26" s="110">
        <f t="shared" si="11"/>
        <v>0</v>
      </c>
      <c r="I26" s="110">
        <f t="shared" si="11"/>
        <v>0</v>
      </c>
      <c r="J26" s="110">
        <f t="shared" si="11"/>
        <v>0</v>
      </c>
      <c r="K26" s="110">
        <f t="shared" si="11"/>
        <v>0</v>
      </c>
      <c r="L26" s="110">
        <f t="shared" si="11"/>
        <v>0</v>
      </c>
      <c r="M26" s="110">
        <f>(M20+M21+M22+M23+M24+M25)</f>
        <v>0</v>
      </c>
      <c r="N26" s="110">
        <f t="shared" si="11"/>
        <v>0</v>
      </c>
      <c r="O26" s="110">
        <f t="shared" si="11"/>
        <v>0</v>
      </c>
      <c r="P26" s="110">
        <f t="shared" si="11"/>
        <v>0</v>
      </c>
      <c r="Q26" s="110">
        <f>(Q20+Q21+Q22+Q23+Q24+Q25)</f>
        <v>0</v>
      </c>
      <c r="R26" s="232">
        <f>SUM(R20:R25)</f>
        <v>0</v>
      </c>
      <c r="S26" s="295" t="s">
        <v>499</v>
      </c>
      <c r="T26" s="432"/>
      <c r="U26" s="238"/>
      <c r="V26" s="238"/>
    </row>
    <row r="27" spans="1:46" ht="76.2" customHeight="1" thickBot="1" x14ac:dyDescent="0.3">
      <c r="A27" s="453"/>
      <c r="B27" s="433" t="s">
        <v>83</v>
      </c>
      <c r="C27" s="433"/>
      <c r="D27" s="106" t="s">
        <v>87</v>
      </c>
      <c r="E27" s="107" t="s">
        <v>90</v>
      </c>
      <c r="F27" s="110">
        <f t="shared" ref="F27:Q27" si="12">(F13*F14)/1000000</f>
        <v>0</v>
      </c>
      <c r="G27" s="110">
        <f t="shared" si="12"/>
        <v>0</v>
      </c>
      <c r="H27" s="110">
        <f t="shared" si="12"/>
        <v>0</v>
      </c>
      <c r="I27" s="110">
        <f t="shared" si="12"/>
        <v>0</v>
      </c>
      <c r="J27" s="110">
        <f t="shared" si="12"/>
        <v>0</v>
      </c>
      <c r="K27" s="110">
        <f t="shared" si="12"/>
        <v>0</v>
      </c>
      <c r="L27" s="110">
        <f t="shared" si="12"/>
        <v>0</v>
      </c>
      <c r="M27" s="110">
        <f t="shared" si="12"/>
        <v>0</v>
      </c>
      <c r="N27" s="110">
        <f t="shared" si="12"/>
        <v>0</v>
      </c>
      <c r="O27" s="110">
        <f t="shared" si="12"/>
        <v>0</v>
      </c>
      <c r="P27" s="110">
        <f t="shared" si="12"/>
        <v>0</v>
      </c>
      <c r="Q27" s="110">
        <f t="shared" si="12"/>
        <v>0</v>
      </c>
      <c r="R27" s="232">
        <f>SUM(F27:Q27)</f>
        <v>0</v>
      </c>
      <c r="S27" s="295" t="s">
        <v>500</v>
      </c>
      <c r="T27" s="306" t="s">
        <v>100</v>
      </c>
      <c r="U27" s="237"/>
      <c r="V27" s="237"/>
      <c r="X27" s="121"/>
      <c r="Y27" s="121"/>
      <c r="Z27" s="121"/>
      <c r="AA27" s="121"/>
      <c r="AB27" s="121"/>
      <c r="AC27" s="121"/>
      <c r="AD27" s="121"/>
      <c r="AE27" s="121"/>
    </row>
    <row r="28" spans="1:46" ht="97.2" hidden="1" thickBot="1" x14ac:dyDescent="0.3">
      <c r="A28" s="453"/>
      <c r="B28" s="433" t="s">
        <v>323</v>
      </c>
      <c r="C28" s="433"/>
      <c r="D28" s="106" t="s">
        <v>87</v>
      </c>
      <c r="E28" s="107" t="s">
        <v>98</v>
      </c>
      <c r="F28" s="110">
        <f>F26+F27</f>
        <v>0</v>
      </c>
      <c r="G28" s="110">
        <f t="shared" ref="G28:Q28" si="13">G26+G27</f>
        <v>0</v>
      </c>
      <c r="H28" s="110">
        <f t="shared" si="13"/>
        <v>0</v>
      </c>
      <c r="I28" s="110">
        <f t="shared" si="13"/>
        <v>0</v>
      </c>
      <c r="J28" s="110">
        <f t="shared" si="13"/>
        <v>0</v>
      </c>
      <c r="K28" s="110">
        <f t="shared" si="13"/>
        <v>0</v>
      </c>
      <c r="L28" s="110">
        <f t="shared" si="13"/>
        <v>0</v>
      </c>
      <c r="M28" s="110">
        <f t="shared" si="13"/>
        <v>0</v>
      </c>
      <c r="N28" s="110">
        <f t="shared" si="13"/>
        <v>0</v>
      </c>
      <c r="O28" s="110">
        <f t="shared" si="13"/>
        <v>0</v>
      </c>
      <c r="P28" s="110">
        <f t="shared" si="13"/>
        <v>0</v>
      </c>
      <c r="Q28" s="110">
        <f t="shared" si="13"/>
        <v>0</v>
      </c>
      <c r="R28" s="233">
        <f>SUM(R26:R27)</f>
        <v>0</v>
      </c>
      <c r="S28" s="295" t="s">
        <v>99</v>
      </c>
      <c r="T28" s="306" t="s">
        <v>101</v>
      </c>
      <c r="U28" s="239"/>
      <c r="V28" s="239"/>
      <c r="X28" s="121"/>
      <c r="Y28" s="121"/>
      <c r="Z28" s="121"/>
      <c r="AA28" s="121"/>
      <c r="AB28" s="121"/>
      <c r="AC28" s="121"/>
      <c r="AD28" s="121"/>
      <c r="AE28" s="121"/>
    </row>
    <row r="29" spans="1:46" ht="5.7" customHeight="1" x14ac:dyDescent="0.25">
      <c r="C29" s="148"/>
      <c r="T29" s="122"/>
      <c r="U29" s="122"/>
    </row>
    <row r="30" spans="1:46" x14ac:dyDescent="0.25">
      <c r="C30" s="148"/>
    </row>
    <row r="31" spans="1:46" ht="250.2" customHeight="1" x14ac:dyDescent="0.25">
      <c r="C31" s="454" t="s">
        <v>501</v>
      </c>
      <c r="D31" s="454"/>
      <c r="E31" s="454"/>
      <c r="G31" s="451" t="s">
        <v>193</v>
      </c>
      <c r="H31" s="423"/>
      <c r="I31" s="423"/>
      <c r="J31" s="423"/>
      <c r="K31" s="423"/>
      <c r="L31" s="423"/>
      <c r="M31" s="423"/>
      <c r="R31" s="447" t="str">
        <f>IF(AND(R27&lt;0.0005,R27&gt;0),"Please review your electricity factor units, your scope 2 emissions on cell R25 are less than 0.0005 tons CO2e","")</f>
        <v/>
      </c>
      <c r="S31" s="447"/>
    </row>
    <row r="32" spans="1:46" ht="25.2" customHeight="1" x14ac:dyDescent="0.25">
      <c r="C32" s="307" t="s">
        <v>194</v>
      </c>
      <c r="D32" s="307"/>
      <c r="E32" s="307"/>
    </row>
    <row r="33" spans="3:8" ht="359.7" customHeight="1" x14ac:dyDescent="0.25">
      <c r="C33" s="423" t="s">
        <v>192</v>
      </c>
      <c r="D33" s="423"/>
      <c r="E33" s="423"/>
      <c r="F33" s="423"/>
      <c r="G33" s="423"/>
      <c r="H33" s="423"/>
    </row>
    <row r="34" spans="3:8" ht="139.94999999999999" customHeight="1" x14ac:dyDescent="0.25">
      <c r="D34" s="118"/>
      <c r="E34" s="118"/>
    </row>
    <row r="35" spans="3:8" ht="20.7" customHeight="1" x14ac:dyDescent="0.25"/>
    <row r="36" spans="3:8" ht="66" customHeight="1" x14ac:dyDescent="0.25"/>
  </sheetData>
  <sheetProtection algorithmName="SHA-512" hashValue="Wo0X0rKSXZ+xpy9JqV5P763nXiOb4IaTv2WTxHWv1FyZlfqvzCDNf0JWSxMKdhpdVyFbNqLZkONu5CeRhGBLTQ==" saltValue="/AJMO9YX8sHXRcRAnImlew==" spinCount="100000" sheet="1" objects="1" scenarios="1"/>
  <autoFilter ref="A5:R19" xr:uid="{00000000-0009-0000-0000-000003000000}">
    <filterColumn colId="0" showButton="0"/>
  </autoFilter>
  <mergeCells count="28">
    <mergeCell ref="U4:W4"/>
    <mergeCell ref="B15:B17"/>
    <mergeCell ref="R31:S31"/>
    <mergeCell ref="B27:C27"/>
    <mergeCell ref="B28:C28"/>
    <mergeCell ref="B6:B12"/>
    <mergeCell ref="A4:E4"/>
    <mergeCell ref="G31:M31"/>
    <mergeCell ref="F4:T4"/>
    <mergeCell ref="A20:A28"/>
    <mergeCell ref="C31:E31"/>
    <mergeCell ref="B21:B25"/>
    <mergeCell ref="A5:B5"/>
    <mergeCell ref="B13:B14"/>
    <mergeCell ref="A6:A19"/>
    <mergeCell ref="V5:W5"/>
    <mergeCell ref="AA16:AB16"/>
    <mergeCell ref="C33:H33"/>
    <mergeCell ref="U14:W14"/>
    <mergeCell ref="S6:S15"/>
    <mergeCell ref="V12:V13"/>
    <mergeCell ref="T15:T26"/>
    <mergeCell ref="B26:C26"/>
    <mergeCell ref="X12:X13"/>
    <mergeCell ref="C17:C18"/>
    <mergeCell ref="V17:V18"/>
    <mergeCell ref="U17:U18"/>
    <mergeCell ref="S17:S18"/>
  </mergeCells>
  <phoneticPr fontId="11" type="noConversion"/>
  <conditionalFormatting sqref="R31:S31">
    <cfRule type="cellIs" dxfId="18" priority="1" operator="equal">
      <formula>"Please review your electricity factor units, your scope 2 emissions on cell R25 are less than 0.0005 kWh"</formula>
    </cfRule>
  </conditionalFormatting>
  <dataValidations xWindow="1065" yWindow="483" count="6">
    <dataValidation type="list" allowBlank="1" showInputMessage="1" showErrorMessage="1" sqref="E12:Q12" xr:uid="{7DE93D39-4AED-4928-960A-F425DD2D0A53}">
      <formula1>"Invoices发票, Measured (or calculated) accounting计量（或计算）会计, Electricity meters电表, Estimations估算"</formula1>
    </dataValidation>
    <dataValidation type="list" allowBlank="1" showInputMessage="1" showErrorMessage="1" sqref="E19:Q19" xr:uid="{2E3DBC30-66DD-4B84-B507-7A8C9197900E}">
      <formula1>"Invoices发票, Measured (or calculated) accounting计量（计算）会计, Estimations估算"</formula1>
    </dataValidation>
    <dataValidation type="whole" allowBlank="1" showErrorMessage="1" promptTitle="Please input a %" prompt="Please write the percentage of Natural gas that comes from US or Canada_x000a_" sqref="U6:U11" xr:uid="{710A7AE0-E950-483D-8888-95F52DCE6476}">
      <formula1>0</formula1>
      <formula2>100</formula2>
    </dataValidation>
    <dataValidation type="list" allowBlank="1" showInputMessage="1" showErrorMessage="1" sqref="F14:R14" xr:uid="{AA8E1759-F01B-4E90-A957-98FE90DD9A6D}">
      <formula1>AI$15:AI$16</formula1>
    </dataValidation>
    <dataValidation allowBlank="1" showErrorMessage="1" sqref="V6:V11" xr:uid="{40798C5B-CFC4-494C-8369-D8CBB47C9978}"/>
    <dataValidation type="decimal" allowBlank="1" showInputMessage="1" showErrorMessage="1" sqref="F17:Q18" xr:uid="{AD275184-1F13-4274-8C2E-9E9CCCC73F9C}">
      <formula1>0</formula1>
      <formula2>1</formula2>
    </dataValidation>
  </dataValidations>
  <pageMargins left="0.7" right="0.7" top="0.75" bottom="0.75" header="0.3" footer="0.3"/>
  <pageSetup orientation="portrait" r:id="rId1"/>
  <headerFooter>
    <oddFooter>&amp;L
&amp;"Arial,Bold"&amp;8COMPANY CONFIDENTIAL
&amp;"Arial,Regular"&amp;8Printed copies are uncontrolled copies. Verify revision and approvals in the Document Management System(DMS) on SharePoint.
https://flextronics365.flextronics.com/dms/SitePages/DMSHome.aspx&amp;C&amp;R</oddFooter>
  </headerFooter>
  <ignoredErrors>
    <ignoredError sqref="G14:R14" unlocked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6D8C3-C439-4133-8BD0-A24C8727954E}">
  <dimension ref="A2:AC37"/>
  <sheetViews>
    <sheetView showGridLines="0" zoomScale="55" zoomScaleNormal="55" workbookViewId="0">
      <selection activeCell="S3" sqref="S3"/>
    </sheetView>
  </sheetViews>
  <sheetFormatPr defaultColWidth="9.33203125" defaultRowHeight="14.4" x14ac:dyDescent="0.3"/>
  <cols>
    <col min="1" max="1" width="2.6640625" style="51" customWidth="1"/>
    <col min="2" max="2" width="9.33203125" style="51"/>
    <col min="3" max="11" width="11.33203125" style="51" customWidth="1"/>
    <col min="12" max="12" width="6.33203125" style="51" customWidth="1"/>
    <col min="13" max="13" width="3.33203125" style="51" bestFit="1" customWidth="1"/>
    <col min="14" max="14" width="14" style="51" customWidth="1"/>
    <col min="15" max="15" width="16" style="51" bestFit="1" customWidth="1"/>
    <col min="16" max="16" width="12.5546875" style="51" customWidth="1"/>
    <col min="17" max="17" width="12.6640625" style="51" customWidth="1"/>
    <col min="18" max="18" width="17.6640625" style="51" bestFit="1" customWidth="1"/>
    <col min="19" max="19" width="12.664062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33203125" style="59" customWidth="1"/>
    <col min="30" max="16384" width="9.33203125" style="59"/>
  </cols>
  <sheetData>
    <row r="2" spans="2:29" ht="93.6" x14ac:dyDescent="0.3">
      <c r="B2" s="50" t="s">
        <v>0</v>
      </c>
      <c r="M2" s="52" t="s">
        <v>1</v>
      </c>
      <c r="N2" s="53" t="s">
        <v>138</v>
      </c>
      <c r="O2" s="54" t="s">
        <v>139</v>
      </c>
      <c r="P2" s="55" t="s">
        <v>140</v>
      </c>
      <c r="Q2" s="56" t="s">
        <v>141</v>
      </c>
      <c r="R2" s="52" t="s">
        <v>142</v>
      </c>
      <c r="S2" s="57" t="s">
        <v>233</v>
      </c>
      <c r="T2" s="58" t="s">
        <v>144</v>
      </c>
      <c r="U2" s="52" t="s">
        <v>145</v>
      </c>
      <c r="V2" s="52" t="s">
        <v>146</v>
      </c>
      <c r="W2" s="52" t="s">
        <v>147</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3:S22">
    <cfRule type="cellIs" dxfId="11" priority="1" stopIfTrue="1" operator="greaterThan">
      <formula>0</formula>
    </cfRule>
  </conditionalFormatting>
  <conditionalFormatting sqref="V3:V22">
    <cfRule type="cellIs" dxfId="10" priority="2" stopIfTrue="1" operator="greaterThan">
      <formula>0</formula>
    </cfRule>
  </conditionalFormatting>
  <dataValidations count="1">
    <dataValidation type="list" allowBlank="1" showInputMessage="1" showErrorMessage="1" sqref="P3:P22" xr:uid="{BF5C2A31-43DB-491D-A277-B20E22E7B7C2}">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2F7D3-B3D4-476C-895C-B94B030FBACD}">
  <dimension ref="A2:AC33"/>
  <sheetViews>
    <sheetView showGridLines="0" zoomScale="70" zoomScaleNormal="70" workbookViewId="0">
      <selection activeCell="H12" sqref="H12"/>
    </sheetView>
  </sheetViews>
  <sheetFormatPr defaultColWidth="9.33203125" defaultRowHeight="14.4" x14ac:dyDescent="0.3"/>
  <cols>
    <col min="1" max="1" width="2.6640625" style="1" customWidth="1"/>
    <col min="2" max="2" width="9.33203125" style="1"/>
    <col min="3" max="10" width="11.33203125" style="1" customWidth="1"/>
    <col min="11" max="12" width="7.6640625" style="1" customWidth="1"/>
    <col min="13" max="13" width="3.33203125" style="1" bestFit="1" customWidth="1"/>
    <col min="14" max="14" width="19" style="1" customWidth="1"/>
    <col min="15" max="15" width="25.44140625" style="1" bestFit="1" customWidth="1"/>
    <col min="16" max="16" width="12.5546875" style="1" customWidth="1"/>
    <col min="17" max="17" width="17.33203125" style="1" customWidth="1"/>
    <col min="18" max="18" width="18.33203125" style="1" customWidth="1"/>
    <col min="19" max="19" width="14.33203125" style="1" customWidth="1"/>
    <col min="20" max="20" width="17.6640625" style="1" bestFit="1" customWidth="1"/>
    <col min="21" max="22" width="22.6640625" style="1" bestFit="1" customWidth="1"/>
    <col min="23" max="23" width="18" style="1" customWidth="1"/>
    <col min="24" max="26" width="2.5546875" style="3" customWidth="1"/>
    <col min="27" max="30" width="9.33203125" style="3" customWidth="1"/>
    <col min="31" max="16384" width="9.33203125" style="3"/>
  </cols>
  <sheetData>
    <row r="2" spans="2:29" ht="45" customHeight="1" x14ac:dyDescent="0.3">
      <c r="B2" s="96" t="s">
        <v>148</v>
      </c>
      <c r="M2" s="2" t="s">
        <v>1</v>
      </c>
      <c r="N2" s="53" t="s">
        <v>138</v>
      </c>
      <c r="O2" s="54" t="s">
        <v>139</v>
      </c>
      <c r="P2" s="55" t="s">
        <v>140</v>
      </c>
      <c r="Q2" s="56" t="s">
        <v>141</v>
      </c>
      <c r="R2" s="52" t="s">
        <v>142</v>
      </c>
      <c r="S2" s="57" t="s">
        <v>232</v>
      </c>
      <c r="T2" s="58" t="s">
        <v>144</v>
      </c>
      <c r="U2" s="52" t="s">
        <v>145</v>
      </c>
      <c r="V2" s="52" t="s">
        <v>146</v>
      </c>
      <c r="W2" s="52" t="s">
        <v>147</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9" priority="2" stopIfTrue="1" operator="greaterThan">
      <formula>0</formula>
    </cfRule>
  </conditionalFormatting>
  <conditionalFormatting sqref="V3:V22">
    <cfRule type="cellIs" dxfId="8" priority="1" stopIfTrue="1" operator="greaterThan">
      <formula>0</formula>
    </cfRule>
  </conditionalFormatting>
  <dataValidations count="1">
    <dataValidation type="list" allowBlank="1" showInputMessage="1" showErrorMessage="1" sqref="P3:P22" xr:uid="{3BBE41D4-1716-4C5B-A670-E8F08DF75F33}">
      <formula1>"January, February, March, April, May, June, July, August, September, October, November, December"</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843C8-2DED-4F15-B914-1B546586293C}">
  <dimension ref="A2:AC33"/>
  <sheetViews>
    <sheetView showGridLines="0" zoomScale="70" zoomScaleNormal="70" workbookViewId="0">
      <selection activeCell="U8" sqref="U8"/>
    </sheetView>
  </sheetViews>
  <sheetFormatPr defaultColWidth="9.33203125" defaultRowHeight="14.4" x14ac:dyDescent="0.3"/>
  <cols>
    <col min="1" max="1" width="2.6640625" style="1" customWidth="1"/>
    <col min="2" max="2" width="9.33203125" style="1"/>
    <col min="3" max="11" width="11.33203125" style="1" customWidth="1"/>
    <col min="12" max="12" width="6.33203125" style="1" customWidth="1"/>
    <col min="13" max="13" width="3.33203125" style="1" bestFit="1" customWidth="1"/>
    <col min="14" max="14" width="16.33203125" style="1" customWidth="1"/>
    <col min="15" max="15" width="16" style="1" bestFit="1" customWidth="1"/>
    <col min="16" max="16" width="15.44140625" style="1" customWidth="1"/>
    <col min="17" max="17" width="18.44140625" style="1" bestFit="1" customWidth="1"/>
    <col min="18" max="18" width="23.6640625" style="1" customWidth="1"/>
    <col min="19" max="19" width="22" style="1" bestFit="1" customWidth="1"/>
    <col min="20" max="20" width="23.6640625" style="1" customWidth="1"/>
    <col min="21" max="21" width="19" style="1" bestFit="1" customWidth="1"/>
    <col min="22" max="22" width="24.6640625" style="1" customWidth="1"/>
    <col min="23" max="23" width="18" style="1" customWidth="1"/>
    <col min="24" max="26" width="2.5546875" style="3" customWidth="1"/>
    <col min="27" max="29" width="9.33203125" style="3" customWidth="1"/>
    <col min="30" max="16384" width="9.33203125" style="3"/>
  </cols>
  <sheetData>
    <row r="2" spans="2:29" ht="57.6" x14ac:dyDescent="0.3">
      <c r="B2" s="96" t="s">
        <v>148</v>
      </c>
      <c r="M2" s="2" t="s">
        <v>1</v>
      </c>
      <c r="N2" s="53" t="s">
        <v>138</v>
      </c>
      <c r="O2" s="54" t="s">
        <v>139</v>
      </c>
      <c r="P2" s="55" t="s">
        <v>140</v>
      </c>
      <c r="Q2" s="56" t="s">
        <v>141</v>
      </c>
      <c r="R2" s="52" t="s">
        <v>142</v>
      </c>
      <c r="S2" s="57" t="s">
        <v>143</v>
      </c>
      <c r="T2" s="58" t="s">
        <v>144</v>
      </c>
      <c r="U2" s="52" t="s">
        <v>145</v>
      </c>
      <c r="V2" s="52" t="s">
        <v>146</v>
      </c>
      <c r="W2" s="52" t="s">
        <v>147</v>
      </c>
      <c r="AB2" s="23"/>
      <c r="AC2" s="5"/>
    </row>
    <row r="3" spans="2:29" ht="24" customHeight="1" x14ac:dyDescent="0.3">
      <c r="M3" s="6">
        <v>1</v>
      </c>
      <c r="N3" s="6"/>
      <c r="O3" s="6"/>
      <c r="P3" s="7"/>
      <c r="Q3" s="6"/>
      <c r="R3" s="48"/>
      <c r="S3" s="9"/>
      <c r="T3" s="6"/>
      <c r="U3" s="49"/>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32"/>
      <c r="AC6" s="5"/>
    </row>
    <row r="7" spans="2:29" ht="24" customHeight="1" x14ac:dyDescent="0.3">
      <c r="M7" s="6">
        <v>5</v>
      </c>
      <c r="N7" s="6"/>
      <c r="O7" s="6"/>
      <c r="P7" s="7"/>
      <c r="Q7" s="6"/>
      <c r="R7" s="8"/>
      <c r="S7" s="9"/>
      <c r="T7" s="6"/>
      <c r="U7" s="8"/>
      <c r="V7" s="11"/>
      <c r="W7" s="6"/>
    </row>
    <row r="8" spans="2:29" ht="24" customHeight="1" x14ac:dyDescent="0.3">
      <c r="M8" s="6">
        <v>6</v>
      </c>
      <c r="N8" s="6"/>
      <c r="O8" s="6"/>
      <c r="P8" s="7"/>
      <c r="Q8" s="6"/>
      <c r="R8" s="8"/>
      <c r="S8" s="9"/>
      <c r="T8" s="6"/>
      <c r="U8" s="8"/>
      <c r="V8" s="11"/>
      <c r="W8" s="6"/>
    </row>
    <row r="9" spans="2:29" ht="24" customHeight="1" x14ac:dyDescent="0.3">
      <c r="M9" s="6">
        <v>7</v>
      </c>
      <c r="N9" s="6"/>
      <c r="O9" s="6"/>
      <c r="P9" s="7"/>
      <c r="Q9" s="6"/>
      <c r="R9" s="8"/>
      <c r="S9" s="9"/>
      <c r="T9" s="6"/>
      <c r="U9" s="8"/>
      <c r="V9" s="11"/>
      <c r="W9" s="6"/>
    </row>
    <row r="10" spans="2:29" ht="24" customHeight="1" x14ac:dyDescent="0.3">
      <c r="M10" s="6">
        <v>8</v>
      </c>
      <c r="N10" s="6"/>
      <c r="O10" s="6"/>
      <c r="P10" s="7"/>
      <c r="Q10" s="6"/>
      <c r="R10" s="8"/>
      <c r="S10" s="9"/>
      <c r="T10" s="6"/>
      <c r="U10" s="8"/>
      <c r="V10" s="11"/>
      <c r="W10" s="6"/>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x14ac:dyDescent="0.3">
      <c r="P23" s="13" t="s">
        <v>10</v>
      </c>
      <c r="Q23" s="14">
        <f>SUM(Q3:Q22)</f>
        <v>0</v>
      </c>
      <c r="R23" s="25"/>
      <c r="S23" s="14">
        <f>SUM(S3:S22)</f>
        <v>0</v>
      </c>
      <c r="T23" s="15">
        <f>SUM(T3:T22)</f>
        <v>0</v>
      </c>
      <c r="V23" s="15">
        <f>SUM(V3:V22)</f>
        <v>0</v>
      </c>
    </row>
    <row r="25" spans="13:23" ht="15" thickBot="1" x14ac:dyDescent="0.35"/>
    <row r="26" spans="13:23" ht="29.4" thickBot="1" x14ac:dyDescent="0.35">
      <c r="N26" s="26"/>
      <c r="O26" s="16" t="s">
        <v>2</v>
      </c>
      <c r="P26" s="17">
        <f>N3</f>
        <v>0</v>
      </c>
    </row>
    <row r="27" spans="13:23" ht="15" thickBot="1" x14ac:dyDescent="0.35">
      <c r="O27" s="18"/>
      <c r="P27" s="19"/>
    </row>
    <row r="28" spans="13:23" ht="43.8" thickBot="1" x14ac:dyDescent="0.35">
      <c r="N28" s="28"/>
      <c r="O28" s="16" t="s">
        <v>5</v>
      </c>
      <c r="P28" s="17"/>
    </row>
    <row r="29" spans="13:23" x14ac:dyDescent="0.3">
      <c r="O29" s="18"/>
      <c r="P29" s="19"/>
    </row>
    <row r="30" spans="13:23" ht="15" thickBot="1" x14ac:dyDescent="0.35">
      <c r="O30" s="18"/>
      <c r="P30" s="19"/>
    </row>
    <row r="31" spans="13:23" ht="29.4" thickBot="1" x14ac:dyDescent="0.35">
      <c r="N31" s="29"/>
      <c r="O31" s="16" t="s">
        <v>3</v>
      </c>
      <c r="P31" s="20">
        <f>Q23</f>
        <v>0</v>
      </c>
    </row>
    <row r="32" spans="13:23" ht="15" thickBot="1" x14ac:dyDescent="0.35">
      <c r="O32" s="18"/>
      <c r="P32" s="19"/>
    </row>
    <row r="33" spans="14:16" ht="29.4" thickBot="1" x14ac:dyDescent="0.35">
      <c r="N33" s="21"/>
      <c r="O33" s="16" t="s">
        <v>6</v>
      </c>
      <c r="P33" s="22">
        <f>U3</f>
        <v>0</v>
      </c>
    </row>
  </sheetData>
  <sheetProtection formatColumns="0" insertColumns="0" insertRows="0" pivotTables="0"/>
  <conditionalFormatting sqref="S3:S22">
    <cfRule type="cellIs" dxfId="7" priority="2" stopIfTrue="1" operator="greaterThan">
      <formula>0</formula>
    </cfRule>
  </conditionalFormatting>
  <conditionalFormatting sqref="V3:V22">
    <cfRule type="cellIs" dxfId="6" priority="1" stopIfTrue="1" operator="greaterThan">
      <formula>0</formula>
    </cfRule>
  </conditionalFormatting>
  <dataValidations count="1">
    <dataValidation type="list" allowBlank="1" showInputMessage="1" showErrorMessage="1" sqref="P3:P22" xr:uid="{BA64C92E-2C63-4D6B-A2CC-DC6EB5E3F6B1}">
      <formula1>"January, February, March, April, May, June, July, August, September, October, November, December"</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2F44E-41C2-47F7-BD95-A7E7A47E997D}">
  <dimension ref="A2:AC33"/>
  <sheetViews>
    <sheetView showGridLines="0" zoomScale="70" zoomScaleNormal="70" workbookViewId="0">
      <selection activeCell="U6" sqref="U6"/>
    </sheetView>
  </sheetViews>
  <sheetFormatPr defaultColWidth="9.33203125" defaultRowHeight="14.4" x14ac:dyDescent="0.3"/>
  <cols>
    <col min="1" max="1" width="2.6640625" style="1" customWidth="1"/>
    <col min="2" max="2" width="9.33203125" style="1"/>
    <col min="3" max="11" width="11.33203125" style="1" customWidth="1"/>
    <col min="12" max="12" width="6.33203125" style="1" customWidth="1"/>
    <col min="13" max="13" width="3.33203125" style="1" bestFit="1" customWidth="1"/>
    <col min="14" max="14" width="17" style="1" customWidth="1"/>
    <col min="15" max="15" width="28.44140625" style="1" bestFit="1" customWidth="1"/>
    <col min="16" max="16" width="14.33203125" style="1" customWidth="1"/>
    <col min="17" max="17" width="12.44140625" style="1" customWidth="1"/>
    <col min="18" max="18" width="25.5546875" style="1" bestFit="1" customWidth="1"/>
    <col min="19" max="19" width="14.44140625" style="1" customWidth="1"/>
    <col min="20" max="20" width="15.33203125" style="1" customWidth="1"/>
    <col min="21" max="21" width="18.33203125" style="1" bestFit="1" customWidth="1"/>
    <col min="22" max="23" width="18" style="1" customWidth="1"/>
    <col min="24" max="26" width="3.6640625" style="3" customWidth="1"/>
    <col min="27" max="29" width="9.33203125" style="3" customWidth="1"/>
    <col min="30" max="16384" width="9.33203125" style="3"/>
  </cols>
  <sheetData>
    <row r="2" spans="2:29" ht="72" x14ac:dyDescent="0.3">
      <c r="B2" s="96" t="s">
        <v>148</v>
      </c>
      <c r="M2" s="2" t="s">
        <v>1</v>
      </c>
      <c r="N2" s="53" t="s">
        <v>138</v>
      </c>
      <c r="O2" s="54" t="s">
        <v>139</v>
      </c>
      <c r="P2" s="55" t="s">
        <v>140</v>
      </c>
      <c r="Q2" s="56" t="s">
        <v>141</v>
      </c>
      <c r="R2" s="52" t="s">
        <v>142</v>
      </c>
      <c r="S2" s="57" t="s">
        <v>143</v>
      </c>
      <c r="T2" s="58" t="s">
        <v>144</v>
      </c>
      <c r="U2" s="52" t="s">
        <v>145</v>
      </c>
      <c r="V2" s="52" t="s">
        <v>146</v>
      </c>
      <c r="W2" s="52" t="s">
        <v>147</v>
      </c>
      <c r="AB2" s="23"/>
      <c r="AC2" s="5"/>
    </row>
    <row r="3" spans="2:29" ht="24" customHeight="1" x14ac:dyDescent="0.3">
      <c r="M3" s="6">
        <v>1</v>
      </c>
      <c r="N3" s="6"/>
      <c r="O3" s="6"/>
      <c r="P3" s="7"/>
      <c r="Q3" s="6"/>
      <c r="R3" s="8"/>
      <c r="S3" s="9"/>
      <c r="T3" s="6"/>
      <c r="U3" s="8"/>
      <c r="V3" s="11"/>
      <c r="W3" s="6"/>
      <c r="AB3" s="4"/>
      <c r="AC3" s="5"/>
    </row>
    <row r="4" spans="2:29" ht="24" customHeight="1" x14ac:dyDescent="0.3">
      <c r="M4" s="6">
        <v>2</v>
      </c>
      <c r="N4" s="6"/>
      <c r="O4" s="6"/>
      <c r="P4" s="7"/>
      <c r="Q4" s="6"/>
      <c r="R4" s="8"/>
      <c r="S4" s="9"/>
      <c r="T4" s="6"/>
      <c r="U4" s="8"/>
      <c r="V4" s="11"/>
      <c r="W4" s="6"/>
      <c r="AB4" s="4"/>
      <c r="AC4" s="5"/>
    </row>
    <row r="5" spans="2:29" ht="24" customHeight="1" x14ac:dyDescent="0.3">
      <c r="M5" s="6">
        <v>3</v>
      </c>
      <c r="N5" s="6"/>
      <c r="O5" s="6"/>
      <c r="P5" s="7"/>
      <c r="Q5" s="6"/>
      <c r="R5" s="8"/>
      <c r="S5" s="9"/>
      <c r="T5" s="6"/>
      <c r="U5" s="8"/>
      <c r="V5" s="11"/>
      <c r="W5" s="6"/>
      <c r="AB5" s="4"/>
      <c r="AC5" s="5"/>
    </row>
    <row r="6" spans="2:29" ht="24" customHeight="1" x14ac:dyDescent="0.3">
      <c r="M6" s="6">
        <v>4</v>
      </c>
      <c r="N6" s="6"/>
      <c r="O6" s="6"/>
      <c r="P6" s="7"/>
      <c r="Q6" s="6"/>
      <c r="R6" s="8"/>
      <c r="S6" s="9"/>
      <c r="T6" s="6"/>
      <c r="U6" s="8"/>
      <c r="V6" s="11"/>
      <c r="W6" s="6"/>
      <c r="AB6" s="4"/>
      <c r="AC6" s="5"/>
    </row>
    <row r="7" spans="2:29" ht="24" customHeight="1" x14ac:dyDescent="0.3">
      <c r="M7" s="6">
        <v>5</v>
      </c>
      <c r="N7" s="6"/>
      <c r="O7" s="6"/>
      <c r="P7" s="7"/>
      <c r="Q7" s="6"/>
      <c r="R7" s="8"/>
      <c r="S7" s="9"/>
      <c r="T7" s="6"/>
      <c r="U7" s="8"/>
      <c r="V7" s="11"/>
      <c r="W7" s="6"/>
      <c r="AB7" s="4"/>
      <c r="AC7" s="5"/>
    </row>
    <row r="8" spans="2:29" ht="24" customHeight="1" x14ac:dyDescent="0.3">
      <c r="M8" s="6">
        <v>6</v>
      </c>
      <c r="N8" s="6"/>
      <c r="O8" s="6"/>
      <c r="P8" s="7"/>
      <c r="Q8" s="6"/>
      <c r="R8" s="8"/>
      <c r="S8" s="9"/>
      <c r="T8" s="6"/>
      <c r="U8" s="8"/>
      <c r="V8" s="11"/>
      <c r="W8" s="6"/>
      <c r="AB8" s="4"/>
      <c r="AC8" s="5"/>
    </row>
    <row r="9" spans="2:29" ht="24" customHeight="1" x14ac:dyDescent="0.3">
      <c r="M9" s="6">
        <v>7</v>
      </c>
      <c r="N9" s="6"/>
      <c r="O9" s="6"/>
      <c r="P9" s="7"/>
      <c r="Q9" s="6"/>
      <c r="R9" s="8"/>
      <c r="S9" s="9"/>
      <c r="T9" s="6"/>
      <c r="U9" s="8"/>
      <c r="V9" s="11"/>
      <c r="W9" s="6"/>
      <c r="AB9" s="4"/>
      <c r="AC9" s="5"/>
    </row>
    <row r="10" spans="2:29" ht="24" customHeight="1" x14ac:dyDescent="0.3">
      <c r="M10" s="6">
        <v>8</v>
      </c>
      <c r="N10" s="6"/>
      <c r="O10" s="6"/>
      <c r="P10" s="7"/>
      <c r="Q10" s="6"/>
      <c r="R10" s="8"/>
      <c r="S10" s="9"/>
      <c r="T10" s="6"/>
      <c r="U10" s="8"/>
      <c r="V10" s="11"/>
      <c r="W10" s="6"/>
      <c r="AB10" s="4"/>
      <c r="AC10" s="5"/>
    </row>
    <row r="11" spans="2:29" ht="24" customHeight="1" x14ac:dyDescent="0.3">
      <c r="M11" s="6">
        <v>9</v>
      </c>
      <c r="N11" s="6"/>
      <c r="O11" s="6"/>
      <c r="P11" s="7"/>
      <c r="Q11" s="6"/>
      <c r="R11" s="8"/>
      <c r="S11" s="9"/>
      <c r="T11" s="6"/>
      <c r="U11" s="8"/>
      <c r="V11" s="11"/>
      <c r="W11" s="6"/>
    </row>
    <row r="12" spans="2:29" ht="24" customHeight="1" x14ac:dyDescent="0.3">
      <c r="M12" s="6">
        <v>10</v>
      </c>
      <c r="N12" s="6"/>
      <c r="O12" s="6"/>
      <c r="P12" s="7"/>
      <c r="Q12" s="6"/>
      <c r="R12" s="8"/>
      <c r="S12" s="9"/>
      <c r="T12" s="6"/>
      <c r="U12" s="8"/>
      <c r="V12" s="11"/>
      <c r="W12" s="6"/>
    </row>
    <row r="13" spans="2:29" ht="24" customHeight="1" x14ac:dyDescent="0.3">
      <c r="M13" s="6">
        <v>11</v>
      </c>
      <c r="N13" s="6"/>
      <c r="O13" s="6"/>
      <c r="P13" s="7"/>
      <c r="Q13" s="6"/>
      <c r="R13" s="8"/>
      <c r="S13" s="9"/>
      <c r="T13" s="6"/>
      <c r="U13" s="8"/>
      <c r="V13" s="11"/>
      <c r="W13" s="6"/>
    </row>
    <row r="14" spans="2:29" ht="24" customHeight="1" x14ac:dyDescent="0.3">
      <c r="M14" s="6">
        <v>12</v>
      </c>
      <c r="N14" s="6"/>
      <c r="O14" s="6"/>
      <c r="P14" s="7"/>
      <c r="Q14" s="6"/>
      <c r="R14" s="8"/>
      <c r="S14" s="9"/>
      <c r="T14" s="6"/>
      <c r="U14" s="8"/>
      <c r="V14" s="11"/>
      <c r="W14" s="6"/>
    </row>
    <row r="15" spans="2:29" ht="24" customHeight="1" x14ac:dyDescent="0.3">
      <c r="M15" s="6">
        <v>13</v>
      </c>
      <c r="N15" s="6"/>
      <c r="O15" s="6"/>
      <c r="P15" s="7"/>
      <c r="Q15" s="6"/>
      <c r="R15" s="8"/>
      <c r="S15" s="9"/>
      <c r="T15" s="6"/>
      <c r="U15" s="8"/>
      <c r="V15" s="11"/>
      <c r="W15" s="6"/>
    </row>
    <row r="16" spans="2:29" ht="24" customHeight="1" x14ac:dyDescent="0.3">
      <c r="M16" s="6">
        <v>14</v>
      </c>
      <c r="N16" s="6"/>
      <c r="O16" s="6"/>
      <c r="P16" s="7"/>
      <c r="Q16" s="6"/>
      <c r="R16" s="8"/>
      <c r="S16" s="9"/>
      <c r="T16" s="6"/>
      <c r="U16" s="8"/>
      <c r="V16" s="11"/>
      <c r="W16" s="6"/>
    </row>
    <row r="17" spans="13:23" ht="24" customHeight="1" x14ac:dyDescent="0.3">
      <c r="M17" s="6">
        <v>15</v>
      </c>
      <c r="N17" s="6"/>
      <c r="O17" s="6"/>
      <c r="P17" s="7"/>
      <c r="Q17" s="6"/>
      <c r="R17" s="8"/>
      <c r="S17" s="9"/>
      <c r="T17" s="6"/>
      <c r="U17" s="8"/>
      <c r="V17" s="11"/>
      <c r="W17" s="6"/>
    </row>
    <row r="18" spans="13:23" ht="24" customHeight="1" x14ac:dyDescent="0.3">
      <c r="M18" s="6">
        <v>16</v>
      </c>
      <c r="N18" s="6"/>
      <c r="O18" s="6"/>
      <c r="P18" s="7"/>
      <c r="Q18" s="6"/>
      <c r="R18" s="8"/>
      <c r="S18" s="9"/>
      <c r="T18" s="6"/>
      <c r="U18" s="8"/>
      <c r="V18" s="11"/>
      <c r="W18" s="6"/>
    </row>
    <row r="19" spans="13:23" ht="24" customHeight="1" x14ac:dyDescent="0.3">
      <c r="M19" s="6">
        <v>17</v>
      </c>
      <c r="N19" s="6"/>
      <c r="O19" s="6"/>
      <c r="P19" s="7"/>
      <c r="Q19" s="6"/>
      <c r="R19" s="8"/>
      <c r="S19" s="9"/>
      <c r="T19" s="6"/>
      <c r="U19" s="8"/>
      <c r="V19" s="11"/>
      <c r="W19" s="6"/>
    </row>
    <row r="20" spans="13:23" ht="24" customHeight="1" x14ac:dyDescent="0.3">
      <c r="M20" s="6">
        <v>18</v>
      </c>
      <c r="N20" s="6"/>
      <c r="O20" s="6"/>
      <c r="P20" s="7"/>
      <c r="Q20" s="6"/>
      <c r="R20" s="8"/>
      <c r="S20" s="9"/>
      <c r="T20" s="6"/>
      <c r="U20" s="8"/>
      <c r="V20" s="11"/>
      <c r="W20" s="6"/>
    </row>
    <row r="21" spans="13:23" ht="24" customHeight="1" x14ac:dyDescent="0.3">
      <c r="M21" s="6">
        <v>19</v>
      </c>
      <c r="N21" s="6"/>
      <c r="O21" s="6"/>
      <c r="P21" s="7"/>
      <c r="Q21" s="6"/>
      <c r="R21" s="8"/>
      <c r="S21" s="9"/>
      <c r="T21" s="6"/>
      <c r="U21" s="8"/>
      <c r="V21" s="11"/>
      <c r="W21" s="6"/>
    </row>
    <row r="22" spans="13:23" ht="24" customHeight="1" x14ac:dyDescent="0.3">
      <c r="M22" s="6">
        <v>20</v>
      </c>
      <c r="N22" s="6"/>
      <c r="O22" s="6"/>
      <c r="P22" s="7"/>
      <c r="Q22" s="6"/>
      <c r="R22" s="8"/>
      <c r="S22" s="9"/>
      <c r="T22" s="6"/>
      <c r="U22" s="8"/>
      <c r="V22" s="11"/>
      <c r="W22" s="6"/>
    </row>
    <row r="23" spans="13:23" ht="28.8" x14ac:dyDescent="0.3">
      <c r="P23" s="13" t="s">
        <v>9</v>
      </c>
      <c r="Q23" s="14">
        <f>SUM(Q3:Q22)</f>
        <v>0</v>
      </c>
      <c r="R23" s="25"/>
      <c r="S23" s="14">
        <f>SUM(S3:S22)</f>
        <v>0</v>
      </c>
      <c r="T23" s="15">
        <f>SUM(T3:T22)</f>
        <v>0</v>
      </c>
      <c r="V23" s="15">
        <f>SUM(V3:V22)</f>
        <v>0</v>
      </c>
    </row>
    <row r="25" spans="13:23" ht="15" thickBot="1" x14ac:dyDescent="0.35"/>
    <row r="26" spans="13:23" ht="15" thickBot="1" x14ac:dyDescent="0.35">
      <c r="N26" s="26"/>
      <c r="O26" s="30" t="s">
        <v>2</v>
      </c>
      <c r="P26" s="17">
        <f>N3</f>
        <v>0</v>
      </c>
    </row>
    <row r="27" spans="13:23" ht="15" thickBot="1" x14ac:dyDescent="0.35">
      <c r="O27" s="31"/>
      <c r="P27" s="19"/>
    </row>
    <row r="28" spans="13:23" ht="15" thickBot="1" x14ac:dyDescent="0.35">
      <c r="N28" s="28"/>
      <c r="O28" s="30" t="s">
        <v>5</v>
      </c>
      <c r="P28" s="17"/>
    </row>
    <row r="29" spans="13:23" x14ac:dyDescent="0.3">
      <c r="O29" s="31"/>
      <c r="P29" s="19"/>
    </row>
    <row r="30" spans="13:23" ht="15" thickBot="1" x14ac:dyDescent="0.35">
      <c r="O30" s="31"/>
      <c r="P30" s="19"/>
    </row>
    <row r="31" spans="13:23" ht="15" thickBot="1" x14ac:dyDescent="0.35">
      <c r="N31" s="29"/>
      <c r="O31" s="30" t="s">
        <v>3</v>
      </c>
      <c r="P31" s="20">
        <f>Q23</f>
        <v>0</v>
      </c>
    </row>
    <row r="32" spans="13:23" ht="15" thickBot="1" x14ac:dyDescent="0.35">
      <c r="O32" s="31"/>
      <c r="P32" s="19"/>
    </row>
    <row r="33" spans="14:16" ht="15" thickBot="1" x14ac:dyDescent="0.35">
      <c r="N33" s="21"/>
      <c r="O33" s="30" t="s">
        <v>6</v>
      </c>
      <c r="P33" s="22">
        <f>U3</f>
        <v>0</v>
      </c>
    </row>
  </sheetData>
  <sheetProtection formatColumns="0" formatRows="0" insertColumns="0" insertRows="0" pivotTables="0"/>
  <conditionalFormatting sqref="S3:S22">
    <cfRule type="cellIs" dxfId="5" priority="2" stopIfTrue="1" operator="equal">
      <formula>0</formula>
    </cfRule>
  </conditionalFormatting>
  <conditionalFormatting sqref="V3:V22">
    <cfRule type="cellIs" dxfId="4" priority="1" stopIfTrue="1" operator="greaterThan">
      <formula>0</formula>
    </cfRule>
  </conditionalFormatting>
  <dataValidations count="1">
    <dataValidation type="list" allowBlank="1" showInputMessage="1" showErrorMessage="1" sqref="P3:P22" xr:uid="{89FB5A05-FE9A-4B0E-A562-FF24F67E7C3E}">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2B6DF-2759-426F-9AE1-7DD95783C51F}">
  <sheetPr>
    <tabColor theme="7" tint="0.79998168889431442"/>
  </sheetPr>
  <dimension ref="A2:AC33"/>
  <sheetViews>
    <sheetView showGridLines="0" zoomScale="70" zoomScaleNormal="70" workbookViewId="0">
      <selection activeCell="S3" sqref="S3"/>
    </sheetView>
  </sheetViews>
  <sheetFormatPr defaultColWidth="9.33203125" defaultRowHeight="14.4" x14ac:dyDescent="0.3"/>
  <cols>
    <col min="1" max="1" width="2.6640625" style="1" customWidth="1"/>
    <col min="2" max="2" width="9.33203125" style="1"/>
    <col min="3" max="10" width="11.33203125" style="1" customWidth="1"/>
    <col min="11" max="12" width="7.6640625" style="1" customWidth="1"/>
    <col min="13" max="13" width="3.33203125" style="1" bestFit="1" customWidth="1"/>
    <col min="14" max="14" width="19" style="1" customWidth="1"/>
    <col min="15" max="15" width="25.44140625" style="1" bestFit="1" customWidth="1"/>
    <col min="16" max="16" width="12.5546875" style="1" customWidth="1"/>
    <col min="17" max="17" width="17.33203125" style="1" customWidth="1"/>
    <col min="18" max="18" width="18.33203125" style="1" customWidth="1"/>
    <col min="19" max="19" width="14.33203125" style="1" customWidth="1"/>
    <col min="20" max="20" width="17.6640625" style="1" bestFit="1" customWidth="1"/>
    <col min="21" max="22" width="22.6640625" style="1" bestFit="1" customWidth="1"/>
    <col min="23" max="23" width="18" style="1" customWidth="1"/>
    <col min="24" max="26" width="2.5546875" style="3" customWidth="1"/>
    <col min="27" max="30" width="9.33203125" style="3" customWidth="1"/>
    <col min="31" max="16384" width="9.33203125" style="3"/>
  </cols>
  <sheetData>
    <row r="2" spans="2:29" ht="45" customHeight="1" x14ac:dyDescent="0.3">
      <c r="B2" s="96" t="s">
        <v>148</v>
      </c>
      <c r="M2" s="2" t="s">
        <v>1</v>
      </c>
      <c r="N2" s="53" t="s">
        <v>138</v>
      </c>
      <c r="O2" s="54" t="s">
        <v>139</v>
      </c>
      <c r="P2" s="55" t="s">
        <v>140</v>
      </c>
      <c r="Q2" s="56" t="s">
        <v>141</v>
      </c>
      <c r="R2" s="52" t="s">
        <v>142</v>
      </c>
      <c r="S2" s="57" t="s">
        <v>232</v>
      </c>
      <c r="T2" s="58" t="s">
        <v>144</v>
      </c>
      <c r="U2" s="52" t="s">
        <v>145</v>
      </c>
      <c r="V2" s="52" t="s">
        <v>146</v>
      </c>
      <c r="W2" s="52" t="s">
        <v>147</v>
      </c>
      <c r="AB2" s="23"/>
      <c r="AC2" s="5"/>
    </row>
    <row r="3" spans="2:29" ht="24" customHeight="1" x14ac:dyDescent="0.3">
      <c r="M3" s="6">
        <v>1</v>
      </c>
      <c r="N3" s="6"/>
      <c r="O3" s="6"/>
      <c r="P3" s="7"/>
      <c r="Q3" s="6"/>
      <c r="R3" s="6"/>
      <c r="S3" s="9"/>
      <c r="T3" s="10"/>
      <c r="U3" s="49"/>
      <c r="V3" s="11"/>
      <c r="W3" s="6"/>
      <c r="AB3" s="4"/>
      <c r="AC3" s="5"/>
    </row>
    <row r="4" spans="2:29" ht="24" customHeight="1" x14ac:dyDescent="0.3">
      <c r="M4" s="6">
        <v>2</v>
      </c>
      <c r="N4" s="6"/>
      <c r="O4" s="6"/>
      <c r="P4" s="7"/>
      <c r="Q4" s="6"/>
      <c r="R4" s="6"/>
      <c r="S4" s="9"/>
      <c r="T4" s="6"/>
      <c r="U4" s="8"/>
      <c r="V4" s="11"/>
      <c r="W4" s="12"/>
      <c r="AB4" s="4"/>
      <c r="AC4" s="5"/>
    </row>
    <row r="5" spans="2:29" ht="24" customHeight="1" x14ac:dyDescent="0.3">
      <c r="M5" s="6">
        <v>3</v>
      </c>
      <c r="N5" s="6"/>
      <c r="O5" s="6"/>
      <c r="P5" s="7"/>
      <c r="Q5" s="6"/>
      <c r="R5" s="6"/>
      <c r="S5" s="9"/>
      <c r="T5" s="6"/>
      <c r="U5" s="8"/>
      <c r="V5" s="11"/>
      <c r="W5" s="12"/>
      <c r="AB5" s="4"/>
      <c r="AC5" s="5"/>
    </row>
    <row r="6" spans="2:29" ht="24" customHeight="1" x14ac:dyDescent="0.3">
      <c r="M6" s="6">
        <v>4</v>
      </c>
      <c r="N6" s="6"/>
      <c r="O6" s="6"/>
      <c r="P6" s="7"/>
      <c r="Q6" s="6"/>
      <c r="R6" s="6"/>
      <c r="S6" s="9"/>
      <c r="T6" s="6"/>
      <c r="U6" s="8"/>
      <c r="V6" s="11"/>
      <c r="W6" s="12"/>
      <c r="AB6" s="4"/>
      <c r="AC6" s="5"/>
    </row>
    <row r="7" spans="2:29" ht="24" customHeight="1" x14ac:dyDescent="0.3">
      <c r="M7" s="6">
        <v>5</v>
      </c>
      <c r="N7" s="6"/>
      <c r="O7" s="6"/>
      <c r="P7" s="7"/>
      <c r="Q7" s="6"/>
      <c r="R7" s="6"/>
      <c r="S7" s="9"/>
      <c r="T7" s="6"/>
      <c r="U7" s="8"/>
      <c r="V7" s="11"/>
      <c r="W7" s="6"/>
      <c r="AB7" s="4"/>
      <c r="AC7" s="5"/>
    </row>
    <row r="8" spans="2:29" ht="24" customHeight="1" x14ac:dyDescent="0.3">
      <c r="M8" s="6">
        <v>6</v>
      </c>
      <c r="N8" s="6"/>
      <c r="O8" s="6"/>
      <c r="P8" s="7"/>
      <c r="Q8" s="6"/>
      <c r="R8" s="6"/>
      <c r="S8" s="9"/>
      <c r="T8" s="6"/>
      <c r="U8" s="8"/>
      <c r="V8" s="11"/>
      <c r="W8" s="6"/>
      <c r="AB8" s="4"/>
      <c r="AC8" s="5"/>
    </row>
    <row r="9" spans="2:29" ht="24" customHeight="1" x14ac:dyDescent="0.3">
      <c r="M9" s="6">
        <v>7</v>
      </c>
      <c r="N9" s="6"/>
      <c r="O9" s="6"/>
      <c r="P9" s="7"/>
      <c r="Q9" s="6"/>
      <c r="R9" s="6"/>
      <c r="S9" s="9"/>
      <c r="T9" s="6"/>
      <c r="U9" s="8"/>
      <c r="V9" s="11"/>
      <c r="W9" s="6"/>
      <c r="AB9" s="4"/>
      <c r="AC9" s="5"/>
    </row>
    <row r="10" spans="2:29" ht="24" customHeight="1" x14ac:dyDescent="0.3">
      <c r="M10" s="6">
        <v>8</v>
      </c>
      <c r="N10" s="6"/>
      <c r="O10" s="6"/>
      <c r="P10" s="7"/>
      <c r="Q10" s="6"/>
      <c r="R10" s="6"/>
      <c r="S10" s="9"/>
      <c r="T10" s="6"/>
      <c r="U10" s="8"/>
      <c r="V10" s="11"/>
      <c r="W10" s="6"/>
      <c r="AB10" s="4"/>
      <c r="AC10" s="5"/>
    </row>
    <row r="11" spans="2:29" ht="24" customHeight="1" x14ac:dyDescent="0.3">
      <c r="M11" s="6">
        <v>9</v>
      </c>
      <c r="N11" s="6"/>
      <c r="O11" s="6"/>
      <c r="P11" s="7"/>
      <c r="Q11" s="6"/>
      <c r="R11" s="6"/>
      <c r="S11" s="9"/>
      <c r="T11" s="6"/>
      <c r="U11" s="8"/>
      <c r="V11" s="11"/>
      <c r="W11" s="6"/>
    </row>
    <row r="12" spans="2:29" ht="24" customHeight="1" x14ac:dyDescent="0.3">
      <c r="M12" s="6">
        <v>10</v>
      </c>
      <c r="N12" s="6"/>
      <c r="O12" s="6"/>
      <c r="P12" s="7"/>
      <c r="Q12" s="6"/>
      <c r="R12" s="6"/>
      <c r="S12" s="9"/>
      <c r="T12" s="6"/>
      <c r="U12" s="8"/>
      <c r="V12" s="11"/>
      <c r="W12" s="6"/>
    </row>
    <row r="13" spans="2:29" ht="24" customHeight="1" x14ac:dyDescent="0.3">
      <c r="M13" s="6">
        <v>11</v>
      </c>
      <c r="N13" s="6"/>
      <c r="O13" s="6"/>
      <c r="P13" s="7"/>
      <c r="Q13" s="6"/>
      <c r="R13" s="6"/>
      <c r="S13" s="9"/>
      <c r="T13" s="6"/>
      <c r="U13" s="8"/>
      <c r="V13" s="11"/>
      <c r="W13" s="6"/>
    </row>
    <row r="14" spans="2:29" ht="24" customHeight="1" x14ac:dyDescent="0.3">
      <c r="M14" s="6">
        <v>12</v>
      </c>
      <c r="N14" s="6"/>
      <c r="O14" s="6"/>
      <c r="P14" s="7"/>
      <c r="Q14" s="6"/>
      <c r="R14" s="6"/>
      <c r="S14" s="9"/>
      <c r="T14" s="6"/>
      <c r="U14" s="8"/>
      <c r="V14" s="11"/>
      <c r="W14" s="6"/>
    </row>
    <row r="15" spans="2:29" ht="24" customHeight="1" x14ac:dyDescent="0.3">
      <c r="M15" s="6">
        <v>13</v>
      </c>
      <c r="N15" s="6"/>
      <c r="O15" s="6"/>
      <c r="P15" s="7"/>
      <c r="Q15" s="6"/>
      <c r="R15" s="6"/>
      <c r="S15" s="9"/>
      <c r="T15" s="6"/>
      <c r="U15" s="8"/>
      <c r="V15" s="11"/>
      <c r="W15" s="6"/>
    </row>
    <row r="16" spans="2:29" ht="24" customHeight="1" x14ac:dyDescent="0.3">
      <c r="M16" s="6">
        <v>14</v>
      </c>
      <c r="N16" s="6"/>
      <c r="O16" s="6"/>
      <c r="P16" s="7"/>
      <c r="Q16" s="6"/>
      <c r="R16" s="6"/>
      <c r="S16" s="9"/>
      <c r="T16" s="6"/>
      <c r="U16" s="8"/>
      <c r="V16" s="11"/>
      <c r="W16" s="6"/>
    </row>
    <row r="17" spans="13:23" ht="24" customHeight="1" x14ac:dyDescent="0.3">
      <c r="M17" s="6">
        <v>15</v>
      </c>
      <c r="N17" s="6"/>
      <c r="O17" s="6"/>
      <c r="P17" s="7"/>
      <c r="Q17" s="6"/>
      <c r="R17" s="6"/>
      <c r="S17" s="9"/>
      <c r="T17" s="6"/>
      <c r="U17" s="8"/>
      <c r="V17" s="11"/>
      <c r="W17" s="6"/>
    </row>
    <row r="18" spans="13:23" ht="24" customHeight="1" x14ac:dyDescent="0.3">
      <c r="M18" s="6">
        <v>16</v>
      </c>
      <c r="N18" s="6"/>
      <c r="O18" s="6"/>
      <c r="P18" s="7"/>
      <c r="Q18" s="6"/>
      <c r="R18" s="6"/>
      <c r="S18" s="9"/>
      <c r="T18" s="6"/>
      <c r="U18" s="8"/>
      <c r="V18" s="11"/>
      <c r="W18" s="6"/>
    </row>
    <row r="19" spans="13:23" ht="24" customHeight="1" x14ac:dyDescent="0.3">
      <c r="M19" s="6">
        <v>17</v>
      </c>
      <c r="N19" s="6"/>
      <c r="O19" s="6"/>
      <c r="P19" s="7"/>
      <c r="Q19" s="6"/>
      <c r="R19" s="6"/>
      <c r="S19" s="9"/>
      <c r="T19" s="6"/>
      <c r="U19" s="8"/>
      <c r="V19" s="11"/>
      <c r="W19" s="6"/>
    </row>
    <row r="20" spans="13:23" ht="24" customHeight="1" x14ac:dyDescent="0.3">
      <c r="M20" s="6">
        <v>18</v>
      </c>
      <c r="N20" s="6"/>
      <c r="O20" s="6"/>
      <c r="P20" s="7"/>
      <c r="Q20" s="6"/>
      <c r="R20" s="6"/>
      <c r="S20" s="9"/>
      <c r="T20" s="6"/>
      <c r="U20" s="8"/>
      <c r="V20" s="11"/>
      <c r="W20" s="6"/>
    </row>
    <row r="21" spans="13:23" ht="24" customHeight="1" x14ac:dyDescent="0.3">
      <c r="M21" s="6">
        <v>19</v>
      </c>
      <c r="N21" s="6"/>
      <c r="O21" s="6"/>
      <c r="P21" s="7"/>
      <c r="Q21" s="6"/>
      <c r="R21" s="6"/>
      <c r="S21" s="9"/>
      <c r="T21" s="6"/>
      <c r="U21" s="8"/>
      <c r="V21" s="11"/>
      <c r="W21" s="6"/>
    </row>
    <row r="22" spans="13:23" ht="24" customHeight="1" x14ac:dyDescent="0.3">
      <c r="M22" s="6">
        <v>20</v>
      </c>
      <c r="N22" s="6"/>
      <c r="O22" s="6"/>
      <c r="P22" s="7"/>
      <c r="Q22" s="6"/>
      <c r="R22" s="6"/>
      <c r="S22" s="9"/>
      <c r="T22" s="6"/>
      <c r="U22" s="8"/>
      <c r="V22" s="11"/>
      <c r="W22" s="6"/>
    </row>
    <row r="23" spans="13:23" ht="47.25" customHeight="1" x14ac:dyDescent="0.3">
      <c r="P23" s="24" t="s">
        <v>7</v>
      </c>
      <c r="Q23" s="14">
        <f>SUM(Q3:Q22)</f>
        <v>0</v>
      </c>
      <c r="R23" s="25"/>
      <c r="S23" s="14">
        <f>SUM(S3:S22)</f>
        <v>0</v>
      </c>
      <c r="T23" s="15">
        <f>SUM(T3:T22)</f>
        <v>0</v>
      </c>
      <c r="V23" s="15">
        <f>SUM(V3:V22)</f>
        <v>0</v>
      </c>
    </row>
    <row r="25" spans="13:23" ht="15" thickBot="1" x14ac:dyDescent="0.35"/>
    <row r="26" spans="13:23" ht="15" thickBot="1" x14ac:dyDescent="0.35">
      <c r="N26" s="26"/>
      <c r="O26" s="27" t="s">
        <v>2</v>
      </c>
      <c r="P26" s="17">
        <f>N3</f>
        <v>0</v>
      </c>
    </row>
    <row r="27" spans="13:23" ht="15" thickBot="1" x14ac:dyDescent="0.35">
      <c r="O27" s="27"/>
      <c r="P27" s="19"/>
    </row>
    <row r="28" spans="13:23" ht="33" customHeight="1" thickBot="1" x14ac:dyDescent="0.35">
      <c r="N28" s="28"/>
      <c r="O28" s="27" t="s">
        <v>5</v>
      </c>
      <c r="P28" s="17"/>
    </row>
    <row r="29" spans="13:23" x14ac:dyDescent="0.3">
      <c r="O29" s="27"/>
      <c r="P29" s="19"/>
    </row>
    <row r="30" spans="13:23" ht="15" thickBot="1" x14ac:dyDescent="0.35">
      <c r="O30" s="27"/>
      <c r="P30" s="19"/>
    </row>
    <row r="31" spans="13:23" ht="37.5" customHeight="1" thickBot="1" x14ac:dyDescent="0.35">
      <c r="N31" s="29"/>
      <c r="O31" s="27" t="s">
        <v>3</v>
      </c>
      <c r="P31" s="20">
        <f>Q23</f>
        <v>0</v>
      </c>
    </row>
    <row r="32" spans="13:23" ht="15" thickBot="1" x14ac:dyDescent="0.35">
      <c r="O32" s="27"/>
      <c r="P32" s="19"/>
    </row>
    <row r="33" spans="14:16" ht="15" thickBot="1" x14ac:dyDescent="0.35">
      <c r="N33" s="21"/>
      <c r="O33" s="27" t="s">
        <v>6</v>
      </c>
      <c r="P33" s="22">
        <f>U3</f>
        <v>0</v>
      </c>
    </row>
  </sheetData>
  <sheetProtection formatColumns="0" formatRows="0" insertColumns="0" insertRows="0" pivotTables="0"/>
  <conditionalFormatting sqref="S3:S22">
    <cfRule type="cellIs" dxfId="3" priority="2" stopIfTrue="1" operator="greaterThan">
      <formula>0</formula>
    </cfRule>
  </conditionalFormatting>
  <conditionalFormatting sqref="V3:V22">
    <cfRule type="cellIs" dxfId="2" priority="1" stopIfTrue="1" operator="greaterThan">
      <formula>0</formula>
    </cfRule>
  </conditionalFormatting>
  <dataValidations count="1">
    <dataValidation type="list" allowBlank="1" showInputMessage="1" showErrorMessage="1" sqref="P3:P22" xr:uid="{B403D653-FDDC-44CF-AD35-784EA33E44DD}">
      <formula1>"January, February, March, April, May, June, July, August, September, October, November, December"</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3787A-1C7A-41ED-AB22-8488CA0B8182}">
  <sheetPr>
    <tabColor theme="7" tint="0.79998168889431442"/>
  </sheetPr>
  <dimension ref="A2:AC37"/>
  <sheetViews>
    <sheetView showGridLines="0" zoomScale="55" zoomScaleNormal="55" workbookViewId="0">
      <selection activeCell="T31" sqref="T31"/>
    </sheetView>
  </sheetViews>
  <sheetFormatPr defaultColWidth="9.33203125" defaultRowHeight="14.4" x14ac:dyDescent="0.3"/>
  <cols>
    <col min="1" max="1" width="2.6640625" style="51" customWidth="1"/>
    <col min="2" max="2" width="9.33203125" style="51"/>
    <col min="3" max="11" width="11.33203125" style="51" customWidth="1"/>
    <col min="12" max="12" width="6.33203125" style="51" customWidth="1"/>
    <col min="13" max="13" width="3.33203125" style="51" bestFit="1" customWidth="1"/>
    <col min="14" max="14" width="14" style="51" customWidth="1"/>
    <col min="15" max="15" width="16" style="51" bestFit="1" customWidth="1"/>
    <col min="16" max="16" width="12.5546875" style="51" customWidth="1"/>
    <col min="17" max="17" width="12.6640625" style="51" customWidth="1"/>
    <col min="18" max="18" width="17.6640625" style="51" bestFit="1" customWidth="1"/>
    <col min="19" max="19" width="12.6640625" style="51" customWidth="1"/>
    <col min="20" max="20" width="13.5546875" style="51" customWidth="1"/>
    <col min="21" max="21" width="17.5546875" style="51" customWidth="1"/>
    <col min="22" max="22" width="14.44140625" style="51" customWidth="1"/>
    <col min="23" max="23" width="18" style="51" customWidth="1"/>
    <col min="24" max="26" width="4.44140625" style="59" customWidth="1"/>
    <col min="27" max="29" width="9.33203125" style="59" customWidth="1"/>
    <col min="30" max="16384" width="9.33203125" style="59"/>
  </cols>
  <sheetData>
    <row r="2" spans="2:29" ht="93.6" x14ac:dyDescent="0.3">
      <c r="B2" s="50" t="s">
        <v>0</v>
      </c>
      <c r="M2" s="52" t="s">
        <v>1</v>
      </c>
      <c r="N2" s="53" t="s">
        <v>138</v>
      </c>
      <c r="O2" s="54" t="s">
        <v>139</v>
      </c>
      <c r="P2" s="55" t="s">
        <v>140</v>
      </c>
      <c r="Q2" s="56" t="s">
        <v>141</v>
      </c>
      <c r="R2" s="52" t="s">
        <v>142</v>
      </c>
      <c r="S2" s="57" t="s">
        <v>233</v>
      </c>
      <c r="T2" s="58" t="s">
        <v>144</v>
      </c>
      <c r="U2" s="52" t="s">
        <v>145</v>
      </c>
      <c r="V2" s="52" t="s">
        <v>146</v>
      </c>
      <c r="W2" s="52" t="s">
        <v>147</v>
      </c>
      <c r="AB2" s="84"/>
      <c r="AC2" s="61"/>
    </row>
    <row r="3" spans="2:29" ht="24" customHeight="1" x14ac:dyDescent="0.3">
      <c r="M3" s="62">
        <v>1</v>
      </c>
      <c r="N3" s="85"/>
      <c r="O3" s="85"/>
      <c r="P3" s="86"/>
      <c r="Q3" s="85"/>
      <c r="R3" s="87"/>
      <c r="S3" s="88"/>
      <c r="T3" s="62"/>
      <c r="U3" s="64"/>
      <c r="V3" s="67"/>
      <c r="W3" s="62"/>
      <c r="AB3" s="60"/>
      <c r="AC3" s="61"/>
    </row>
    <row r="4" spans="2:29" ht="24" customHeight="1" x14ac:dyDescent="0.3">
      <c r="M4" s="62">
        <v>2</v>
      </c>
      <c r="N4" s="62"/>
      <c r="O4" s="62"/>
      <c r="P4" s="63"/>
      <c r="Q4" s="62"/>
      <c r="R4" s="64"/>
      <c r="S4" s="65"/>
      <c r="T4" s="62"/>
      <c r="U4" s="64"/>
      <c r="V4" s="67"/>
      <c r="W4" s="62"/>
      <c r="AB4" s="60"/>
      <c r="AC4" s="61"/>
    </row>
    <row r="5" spans="2:29" ht="24" customHeight="1" x14ac:dyDescent="0.3">
      <c r="M5" s="62">
        <v>3</v>
      </c>
      <c r="N5" s="62"/>
      <c r="O5" s="62"/>
      <c r="P5" s="63"/>
      <c r="Q5" s="62"/>
      <c r="R5" s="64"/>
      <c r="S5" s="65"/>
      <c r="T5" s="62"/>
      <c r="U5" s="64"/>
      <c r="V5" s="67"/>
      <c r="W5" s="62"/>
      <c r="AB5" s="60"/>
      <c r="AC5" s="61"/>
    </row>
    <row r="6" spans="2:29" ht="24" customHeight="1" x14ac:dyDescent="0.3">
      <c r="M6" s="62">
        <v>4</v>
      </c>
      <c r="N6" s="62"/>
      <c r="O6" s="62"/>
      <c r="P6" s="63"/>
      <c r="Q6" s="62"/>
      <c r="R6" s="64"/>
      <c r="S6" s="65"/>
      <c r="T6" s="62"/>
      <c r="U6" s="64"/>
      <c r="V6" s="67"/>
      <c r="W6" s="62"/>
      <c r="AB6" s="60"/>
      <c r="AC6" s="61"/>
    </row>
    <row r="7" spans="2:29" ht="24" customHeight="1" x14ac:dyDescent="0.3">
      <c r="M7" s="62">
        <v>5</v>
      </c>
      <c r="N7" s="62"/>
      <c r="O7" s="62"/>
      <c r="P7" s="63"/>
      <c r="Q7" s="62"/>
      <c r="R7" s="64"/>
      <c r="S7" s="65"/>
      <c r="T7" s="62"/>
      <c r="U7" s="64"/>
      <c r="V7" s="67"/>
      <c r="W7" s="62"/>
      <c r="AB7" s="60"/>
      <c r="AC7" s="61"/>
    </row>
    <row r="8" spans="2:29" ht="24" customHeight="1" x14ac:dyDescent="0.3">
      <c r="M8" s="62">
        <v>6</v>
      </c>
      <c r="N8" s="62"/>
      <c r="O8" s="62"/>
      <c r="P8" s="63"/>
      <c r="Q8" s="62"/>
      <c r="R8" s="64"/>
      <c r="S8" s="65"/>
      <c r="T8" s="62"/>
      <c r="U8" s="64"/>
      <c r="V8" s="67"/>
      <c r="W8" s="62"/>
    </row>
    <row r="9" spans="2:29" ht="24" customHeight="1" x14ac:dyDescent="0.3">
      <c r="M9" s="62">
        <v>7</v>
      </c>
      <c r="N9" s="62"/>
      <c r="O9" s="62"/>
      <c r="P9" s="63"/>
      <c r="Q9" s="62"/>
      <c r="R9" s="64"/>
      <c r="S9" s="65"/>
      <c r="T9" s="62"/>
      <c r="U9" s="64"/>
      <c r="V9" s="67"/>
      <c r="W9" s="62"/>
    </row>
    <row r="10" spans="2:29" ht="24" customHeight="1" x14ac:dyDescent="0.3">
      <c r="M10" s="62">
        <v>8</v>
      </c>
      <c r="N10" s="62"/>
      <c r="O10" s="62"/>
      <c r="P10" s="63"/>
      <c r="Q10" s="62"/>
      <c r="R10" s="64"/>
      <c r="S10" s="65"/>
      <c r="T10" s="62"/>
      <c r="U10" s="64"/>
      <c r="V10" s="67"/>
      <c r="W10" s="62"/>
    </row>
    <row r="11" spans="2:29" ht="24" customHeight="1" x14ac:dyDescent="0.3">
      <c r="M11" s="62">
        <v>9</v>
      </c>
      <c r="N11" s="62"/>
      <c r="O11" s="62"/>
      <c r="P11" s="63"/>
      <c r="Q11" s="62"/>
      <c r="R11" s="64"/>
      <c r="S11" s="65"/>
      <c r="T11" s="62"/>
      <c r="U11" s="64"/>
      <c r="V11" s="67"/>
      <c r="W11" s="62"/>
    </row>
    <row r="12" spans="2:29" ht="24" customHeight="1" x14ac:dyDescent="0.3">
      <c r="M12" s="62">
        <v>10</v>
      </c>
      <c r="N12" s="62"/>
      <c r="O12" s="62"/>
      <c r="P12" s="63"/>
      <c r="Q12" s="62"/>
      <c r="R12" s="64"/>
      <c r="S12" s="65"/>
      <c r="T12" s="62"/>
      <c r="U12" s="64"/>
      <c r="V12" s="67"/>
      <c r="W12" s="62"/>
    </row>
    <row r="13" spans="2:29" ht="24" customHeight="1" x14ac:dyDescent="0.3">
      <c r="M13" s="62">
        <v>11</v>
      </c>
      <c r="N13" s="62"/>
      <c r="O13" s="62"/>
      <c r="P13" s="63"/>
      <c r="Q13" s="62"/>
      <c r="R13" s="64"/>
      <c r="S13" s="65"/>
      <c r="T13" s="62"/>
      <c r="U13" s="64"/>
      <c r="V13" s="67"/>
      <c r="W13" s="62"/>
    </row>
    <row r="14" spans="2:29" ht="24" customHeight="1" x14ac:dyDescent="0.3">
      <c r="M14" s="62">
        <v>12</v>
      </c>
      <c r="N14" s="62"/>
      <c r="O14" s="62"/>
      <c r="P14" s="63"/>
      <c r="Q14" s="62"/>
      <c r="R14" s="64"/>
      <c r="S14" s="65"/>
      <c r="T14" s="62"/>
      <c r="U14" s="64"/>
      <c r="V14" s="67"/>
      <c r="W14" s="62"/>
    </row>
    <row r="15" spans="2:29" ht="24" customHeight="1" x14ac:dyDescent="0.3">
      <c r="M15" s="62">
        <v>13</v>
      </c>
      <c r="N15" s="62"/>
      <c r="O15" s="62"/>
      <c r="P15" s="63"/>
      <c r="Q15" s="62"/>
      <c r="R15" s="64"/>
      <c r="S15" s="65"/>
      <c r="T15" s="62"/>
      <c r="U15" s="64"/>
      <c r="V15" s="67"/>
      <c r="W15" s="62"/>
    </row>
    <row r="16" spans="2:29" ht="24" customHeight="1" x14ac:dyDescent="0.3">
      <c r="M16" s="62">
        <v>14</v>
      </c>
      <c r="N16" s="62"/>
      <c r="O16" s="62"/>
      <c r="P16" s="63"/>
      <c r="Q16" s="62"/>
      <c r="R16" s="64"/>
      <c r="S16" s="65"/>
      <c r="T16" s="62"/>
      <c r="U16" s="64"/>
      <c r="V16" s="67"/>
      <c r="W16" s="62"/>
    </row>
    <row r="17" spans="13:23" ht="24" customHeight="1" x14ac:dyDescent="0.3">
      <c r="M17" s="62">
        <v>15</v>
      </c>
      <c r="N17" s="62"/>
      <c r="O17" s="62"/>
      <c r="P17" s="63"/>
      <c r="Q17" s="62"/>
      <c r="R17" s="64"/>
      <c r="S17" s="65"/>
      <c r="T17" s="62"/>
      <c r="U17" s="64"/>
      <c r="V17" s="67"/>
      <c r="W17" s="62"/>
    </row>
    <row r="18" spans="13:23" ht="24" customHeight="1" x14ac:dyDescent="0.3">
      <c r="M18" s="62">
        <v>16</v>
      </c>
      <c r="N18" s="62"/>
      <c r="O18" s="62"/>
      <c r="P18" s="63"/>
      <c r="Q18" s="62"/>
      <c r="R18" s="64"/>
      <c r="S18" s="65"/>
      <c r="T18" s="62"/>
      <c r="U18" s="64"/>
      <c r="V18" s="67"/>
      <c r="W18" s="62"/>
    </row>
    <row r="19" spans="13:23" ht="24" customHeight="1" x14ac:dyDescent="0.3">
      <c r="M19" s="62">
        <v>17</v>
      </c>
      <c r="N19" s="62"/>
      <c r="O19" s="62"/>
      <c r="P19" s="63"/>
      <c r="Q19" s="62"/>
      <c r="R19" s="64"/>
      <c r="S19" s="65"/>
      <c r="T19" s="62"/>
      <c r="U19" s="64"/>
      <c r="V19" s="67"/>
      <c r="W19" s="62"/>
    </row>
    <row r="20" spans="13:23" ht="24" customHeight="1" x14ac:dyDescent="0.3">
      <c r="M20" s="62">
        <v>18</v>
      </c>
      <c r="N20" s="62"/>
      <c r="O20" s="62"/>
      <c r="P20" s="63"/>
      <c r="Q20" s="62"/>
      <c r="R20" s="64"/>
      <c r="S20" s="65"/>
      <c r="T20" s="62"/>
      <c r="U20" s="64"/>
      <c r="V20" s="67"/>
      <c r="W20" s="62"/>
    </row>
    <row r="21" spans="13:23" ht="24" customHeight="1" x14ac:dyDescent="0.3">
      <c r="M21" s="62">
        <v>19</v>
      </c>
      <c r="N21" s="62"/>
      <c r="O21" s="62"/>
      <c r="P21" s="63"/>
      <c r="Q21" s="62"/>
      <c r="R21" s="64"/>
      <c r="S21" s="65"/>
      <c r="T21" s="62"/>
      <c r="U21" s="64"/>
      <c r="V21" s="67"/>
      <c r="W21" s="62"/>
    </row>
    <row r="22" spans="13:23" ht="24" customHeight="1" x14ac:dyDescent="0.3">
      <c r="M22" s="62">
        <v>20</v>
      </c>
      <c r="N22" s="62"/>
      <c r="O22" s="62"/>
      <c r="P22" s="63"/>
      <c r="Q22" s="62"/>
      <c r="R22" s="64"/>
      <c r="S22" s="65"/>
      <c r="T22" s="62"/>
      <c r="U22" s="64"/>
      <c r="V22" s="67"/>
      <c r="W22" s="62"/>
    </row>
    <row r="23" spans="13:23" ht="30" customHeight="1" x14ac:dyDescent="0.3">
      <c r="P23" s="89" t="s">
        <v>8</v>
      </c>
      <c r="Q23" s="72">
        <f>SUM(Q3:Q22)</f>
        <v>0</v>
      </c>
      <c r="R23" s="90"/>
      <c r="S23" s="72">
        <f>SUM(S3:S22)</f>
        <v>0</v>
      </c>
      <c r="T23" s="73">
        <f>SUM(T3:T22)</f>
        <v>0</v>
      </c>
      <c r="V23" s="73">
        <f>SUM(V3:V22)</f>
        <v>0</v>
      </c>
    </row>
    <row r="25" spans="13:23" ht="15" thickBot="1" x14ac:dyDescent="0.35"/>
    <row r="26" spans="13:23" ht="29.4" thickBot="1" x14ac:dyDescent="0.35">
      <c r="N26" s="91"/>
      <c r="O26" s="75" t="s">
        <v>2</v>
      </c>
      <c r="P26" s="76">
        <f>N3</f>
        <v>0</v>
      </c>
    </row>
    <row r="27" spans="13:23" ht="15" thickBot="1" x14ac:dyDescent="0.35">
      <c r="O27" s="77"/>
      <c r="P27" s="78"/>
    </row>
    <row r="28" spans="13:23" ht="43.8" thickBot="1" x14ac:dyDescent="0.35">
      <c r="N28" s="92"/>
      <c r="O28" s="75" t="s">
        <v>5</v>
      </c>
      <c r="P28" s="76"/>
    </row>
    <row r="29" spans="13:23" ht="15" thickBot="1" x14ac:dyDescent="0.35">
      <c r="O29" s="77"/>
      <c r="P29" s="78"/>
    </row>
    <row r="30" spans="13:23" ht="27.75" customHeight="1" thickBot="1" x14ac:dyDescent="0.35">
      <c r="N30" s="93"/>
      <c r="O30" s="75" t="s">
        <v>40</v>
      </c>
      <c r="P30" s="94">
        <f>P3</f>
        <v>0</v>
      </c>
    </row>
    <row r="31" spans="13:23" ht="15" thickBot="1" x14ac:dyDescent="0.35">
      <c r="O31" s="77"/>
      <c r="P31" s="78"/>
    </row>
    <row r="32" spans="13:23" ht="29.4" thickBot="1" x14ac:dyDescent="0.35">
      <c r="N32" s="95"/>
      <c r="O32" s="75" t="s">
        <v>3</v>
      </c>
      <c r="P32" s="81">
        <f>Q23</f>
        <v>0</v>
      </c>
    </row>
    <row r="33" spans="14:16" ht="15" thickBot="1" x14ac:dyDescent="0.35">
      <c r="O33" s="77"/>
      <c r="P33" s="78"/>
    </row>
    <row r="34" spans="14:16" ht="29.4" thickBot="1" x14ac:dyDescent="0.35">
      <c r="N34" s="82"/>
      <c r="O34" s="75" t="s">
        <v>6</v>
      </c>
      <c r="P34" s="83">
        <f>U3</f>
        <v>0</v>
      </c>
    </row>
    <row r="36" spans="14:16" x14ac:dyDescent="0.3">
      <c r="O36" s="51" t="s">
        <v>41</v>
      </c>
    </row>
    <row r="37" spans="14:16" x14ac:dyDescent="0.3">
      <c r="O37" s="51" t="s">
        <v>42</v>
      </c>
    </row>
  </sheetData>
  <sheetProtection formatColumns="0" formatRows="0" insertColumns="0" insertRows="0" pivotTables="0"/>
  <conditionalFormatting sqref="S3:S22">
    <cfRule type="cellIs" dxfId="1" priority="1" stopIfTrue="1" operator="greaterThan">
      <formula>0</formula>
    </cfRule>
  </conditionalFormatting>
  <conditionalFormatting sqref="V3:V22">
    <cfRule type="cellIs" dxfId="0" priority="2" stopIfTrue="1" operator="greaterThan">
      <formula>0</formula>
    </cfRule>
  </conditionalFormatting>
  <dataValidations count="1">
    <dataValidation type="list" allowBlank="1" showInputMessage="1" showErrorMessage="1" sqref="P3:P22" xr:uid="{CE9C997F-1D7A-423F-984E-09BB5E98616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0596-5FE1-46DC-923B-4224E7A13199}">
  <dimension ref="A1:BN101"/>
  <sheetViews>
    <sheetView topLeftCell="A2" zoomScale="85" zoomScaleNormal="85" workbookViewId="0">
      <selection activeCell="C6" sqref="C6"/>
    </sheetView>
  </sheetViews>
  <sheetFormatPr defaultColWidth="8.6640625" defaultRowHeight="13.2" x14ac:dyDescent="0.25"/>
  <cols>
    <col min="1" max="1" width="14.5546875" style="311" customWidth="1"/>
    <col min="2" max="3" width="20.5546875" style="311" customWidth="1"/>
    <col min="4" max="4" width="11.109375" style="311" customWidth="1"/>
    <col min="5" max="5" width="13.109375" style="326" customWidth="1"/>
    <col min="6" max="6" width="13.88671875" style="311" customWidth="1"/>
    <col min="7" max="7" width="15.6640625" style="311" customWidth="1"/>
    <col min="8" max="8" width="10.109375" style="311" customWidth="1"/>
    <col min="9" max="9" width="15.33203125" style="311" customWidth="1"/>
    <col min="10" max="10" width="3.6640625" style="234" hidden="1" customWidth="1"/>
    <col min="11" max="11" width="3" style="234" hidden="1" customWidth="1"/>
    <col min="12" max="12" width="31.44140625" style="311" customWidth="1"/>
    <col min="13" max="13" width="18.5546875" style="311" customWidth="1"/>
    <col min="14" max="14" width="15.6640625" style="311" customWidth="1"/>
    <col min="15" max="21" width="8.6640625" style="311"/>
    <col min="22" max="24" width="8.6640625" style="311" hidden="1" customWidth="1"/>
    <col min="25" max="25" width="11.44140625" style="311" hidden="1" customWidth="1"/>
    <col min="26" max="26" width="8.6640625" style="311" hidden="1" customWidth="1"/>
    <col min="27" max="38" width="11.5546875" style="311" hidden="1" customWidth="1"/>
    <col min="39" max="39" width="9.88671875" style="311" hidden="1" customWidth="1"/>
    <col min="40" max="50" width="8.6640625" style="311" hidden="1" customWidth="1"/>
    <col min="51" max="51" width="12.33203125" style="311" hidden="1" customWidth="1"/>
    <col min="52" max="52" width="14.88671875" style="311" hidden="1" customWidth="1"/>
    <col min="53" max="58" width="8.6640625" style="311" hidden="1" customWidth="1"/>
    <col min="59" max="59" width="12.6640625" style="311" hidden="1" customWidth="1"/>
    <col min="60" max="60" width="18.33203125" style="311" hidden="1" customWidth="1"/>
    <col min="61" max="61" width="29.33203125" style="311" hidden="1" customWidth="1"/>
    <col min="62" max="63" width="8.6640625" style="311" customWidth="1"/>
    <col min="64" max="16384" width="8.6640625" style="311"/>
  </cols>
  <sheetData>
    <row r="1" spans="1:66" ht="37.200000000000003" customHeight="1" thickTop="1" x14ac:dyDescent="0.25">
      <c r="A1" s="465" t="s">
        <v>102</v>
      </c>
      <c r="B1" s="465"/>
      <c r="C1" s="465"/>
      <c r="D1" s="465"/>
      <c r="E1" s="465"/>
      <c r="F1" s="465"/>
      <c r="G1" s="465"/>
      <c r="H1" s="465"/>
      <c r="I1" s="466"/>
      <c r="L1" s="469" t="s">
        <v>104</v>
      </c>
      <c r="M1" s="470"/>
      <c r="N1" s="471"/>
      <c r="O1" s="310"/>
      <c r="Y1" s="474" t="s">
        <v>339</v>
      </c>
      <c r="Z1" s="476" t="s">
        <v>373</v>
      </c>
      <c r="AA1" s="477"/>
      <c r="AB1" s="477"/>
      <c r="AC1" s="478"/>
      <c r="AD1" s="312"/>
      <c r="AE1" s="312"/>
      <c r="AF1" s="479" t="s">
        <v>369</v>
      </c>
      <c r="AG1" s="480"/>
      <c r="AH1" s="481"/>
      <c r="AI1" s="482" t="s">
        <v>415</v>
      </c>
      <c r="AJ1" s="483"/>
      <c r="AK1" s="484"/>
      <c r="AL1" s="485" t="s">
        <v>336</v>
      </c>
      <c r="AM1" s="485"/>
      <c r="AN1" s="485"/>
      <c r="AO1" s="485"/>
      <c r="AP1" s="485"/>
      <c r="AQ1" s="485"/>
      <c r="AR1" s="485"/>
      <c r="AS1" s="485"/>
      <c r="AT1" s="485"/>
      <c r="AU1" s="485"/>
      <c r="AV1" s="462" t="s">
        <v>338</v>
      </c>
      <c r="AW1" s="463"/>
      <c r="AX1" s="463"/>
      <c r="AY1" s="464"/>
      <c r="AZ1" s="313"/>
      <c r="BA1" s="313"/>
      <c r="BB1" s="314"/>
      <c r="BC1" s="314"/>
      <c r="BD1" s="314"/>
      <c r="BE1" s="314"/>
      <c r="BF1" s="314"/>
      <c r="BG1" s="314"/>
      <c r="BH1" s="314"/>
      <c r="BI1" s="314"/>
      <c r="BJ1" s="314"/>
      <c r="BK1" s="314"/>
      <c r="BL1" s="314"/>
      <c r="BM1" s="314"/>
      <c r="BN1" s="314"/>
    </row>
    <row r="2" spans="1:66" ht="67.5" customHeight="1" thickBot="1" x14ac:dyDescent="0.3">
      <c r="A2" s="207" t="s">
        <v>471</v>
      </c>
      <c r="B2" s="207" t="s">
        <v>418</v>
      </c>
      <c r="C2" s="207" t="s">
        <v>459</v>
      </c>
      <c r="D2" s="207" t="s">
        <v>462</v>
      </c>
      <c r="E2" s="219" t="s">
        <v>320</v>
      </c>
      <c r="F2" s="208" t="s">
        <v>322</v>
      </c>
      <c r="G2" s="207" t="s">
        <v>103</v>
      </c>
      <c r="H2" s="208" t="s">
        <v>43</v>
      </c>
      <c r="I2" s="209" t="s">
        <v>321</v>
      </c>
      <c r="L2" s="315" t="str" cm="1">
        <f t="array" ref="L2">IF(SUMPRODUCT(-ISERROR(J3:J43))=0,FIXED(SUM(I3:I43),2),"----")</f>
        <v>----</v>
      </c>
      <c r="M2" s="472" t="str">
        <f>IF(L2="----","Please input all emissions factors &amp; electricity usages (kWh) in the table","Input this number in the Env Template tab in the Electricity factor row's dropdown list  在“环境模板”选项卡中“电力系数”行输入此数字")</f>
        <v>Please input all emissions factors &amp; electricity usages (kWh) in the table</v>
      </c>
      <c r="N2" s="473"/>
      <c r="O2" s="310"/>
      <c r="P2" s="316"/>
      <c r="Q2" s="316"/>
      <c r="R2" s="316"/>
      <c r="Y2" s="475"/>
      <c r="Z2" s="317" t="s">
        <v>369</v>
      </c>
      <c r="AA2" s="317" t="s">
        <v>336</v>
      </c>
      <c r="AB2" s="317" t="s">
        <v>337</v>
      </c>
      <c r="AC2" s="317" t="s">
        <v>338</v>
      </c>
      <c r="AD2" s="318" t="s">
        <v>436</v>
      </c>
      <c r="AE2" s="318" t="s">
        <v>437</v>
      </c>
      <c r="AF2" s="318" t="s">
        <v>371</v>
      </c>
      <c r="AG2" s="318" t="s">
        <v>372</v>
      </c>
      <c r="AH2" s="318" t="s">
        <v>370</v>
      </c>
      <c r="AI2" s="319" t="s">
        <v>414</v>
      </c>
      <c r="AJ2" s="320" t="s">
        <v>379</v>
      </c>
      <c r="AK2" s="320" t="s">
        <v>368</v>
      </c>
      <c r="AL2" s="321" t="s">
        <v>309</v>
      </c>
      <c r="AM2" s="321" t="s">
        <v>310</v>
      </c>
      <c r="AN2" s="321" t="s">
        <v>312</v>
      </c>
      <c r="AO2" s="321" t="s">
        <v>429</v>
      </c>
      <c r="AP2" s="321" t="s">
        <v>430</v>
      </c>
      <c r="AQ2" s="321" t="s">
        <v>307</v>
      </c>
      <c r="AR2" s="321" t="s">
        <v>463</v>
      </c>
      <c r="AS2" s="321" t="s">
        <v>416</v>
      </c>
      <c r="AT2" s="321" t="s">
        <v>440</v>
      </c>
      <c r="AU2" s="321" t="s">
        <v>311</v>
      </c>
      <c r="AV2" s="322" t="s">
        <v>376</v>
      </c>
      <c r="AW2" s="322" t="s">
        <v>378</v>
      </c>
      <c r="AX2" s="323" t="s">
        <v>377</v>
      </c>
      <c r="AY2" s="322" t="s">
        <v>313</v>
      </c>
      <c r="BB2" s="314" t="s">
        <v>339</v>
      </c>
      <c r="BC2" s="314" t="s">
        <v>405</v>
      </c>
      <c r="BD2" s="314" t="s">
        <v>374</v>
      </c>
      <c r="BE2" s="314" t="s">
        <v>498</v>
      </c>
      <c r="BF2" s="314" t="s">
        <v>375</v>
      </c>
      <c r="BG2" s="314" t="s">
        <v>324</v>
      </c>
      <c r="BH2" s="314" t="s">
        <v>393</v>
      </c>
      <c r="BI2" s="314" t="s">
        <v>394</v>
      </c>
      <c r="BJ2" s="314"/>
      <c r="BK2" s="314"/>
      <c r="BL2" s="314"/>
      <c r="BM2" s="314"/>
      <c r="BN2" s="314"/>
    </row>
    <row r="3" spans="1:66" ht="28.95" customHeight="1" thickTop="1" thickBot="1" x14ac:dyDescent="0.3">
      <c r="A3" s="230"/>
      <c r="B3" s="231"/>
      <c r="C3" s="231"/>
      <c r="D3" s="220"/>
      <c r="E3" s="221" t="str">
        <f t="shared" ref="E3:E43" si="0">IF(B3="","",IF(B3="Custom","Please input your factor","N/A"))</f>
        <v/>
      </c>
      <c r="F3" s="324" t="str">
        <f t="shared" ref="F3:F43" si="1">IF($C3="","",IF(B3="Custom",E3,_xlfn.XLOOKUP($C3,$BD$3:$BD$101,BF$3:BF$101,"")))</f>
        <v/>
      </c>
      <c r="G3" s="324" t="str">
        <f t="shared" ref="G3:G43" si="2">IF($C3="","",_xlfn.XLOOKUP($C3,$BD$3:$BD$101,BG$3:BG$101,""))</f>
        <v/>
      </c>
      <c r="H3" s="271" t="str">
        <f>IFERROR(D3/$D$44,"")</f>
        <v/>
      </c>
      <c r="I3" s="222" t="str">
        <f>IFERROR(IF(G3=$A$49,H3*F3,IF(G3=$A$48,H3*F3*1000,IF(G3=$A$47,H3*454*0.001*F3,IF(G3=$A$50,F3*H3*1000,"")))),"")</f>
        <v/>
      </c>
      <c r="J3" s="325" t="e">
        <f t="shared" ref="J3:J43" si="3">IF(K3=1,I3/D3,IF(H3=0,"",H3*I3))</f>
        <v>#VALUE!</v>
      </c>
      <c r="K3" s="325">
        <f>IF(AND(C3="",D3=""),0,IF(AND(D3="",NOT(C3="")),1,""))</f>
        <v>0</v>
      </c>
      <c r="O3" s="316"/>
      <c r="P3" s="316"/>
      <c r="Q3" s="316"/>
      <c r="R3" s="316"/>
      <c r="V3" s="311" t="s">
        <v>457</v>
      </c>
      <c r="W3" s="326" t="str">
        <f>E3</f>
        <v/>
      </c>
      <c r="Y3" s="311" t="s">
        <v>369</v>
      </c>
      <c r="Z3" s="311" t="s">
        <v>436</v>
      </c>
      <c r="AA3" s="311" t="s">
        <v>445</v>
      </c>
      <c r="AB3" s="311" t="s">
        <v>414</v>
      </c>
      <c r="AC3" s="311" t="s">
        <v>376</v>
      </c>
      <c r="AD3" s="311" t="s">
        <v>443</v>
      </c>
      <c r="AE3" s="311" t="s">
        <v>444</v>
      </c>
      <c r="AF3" s="311" t="s">
        <v>380</v>
      </c>
      <c r="AG3" s="311" t="s">
        <v>325</v>
      </c>
      <c r="AH3" s="311" t="s">
        <v>247</v>
      </c>
      <c r="AI3" s="311" t="s">
        <v>340</v>
      </c>
      <c r="AJ3" s="311" t="s">
        <v>422</v>
      </c>
      <c r="AK3" s="311" t="s">
        <v>435</v>
      </c>
      <c r="AL3" s="311" t="s">
        <v>417</v>
      </c>
      <c r="AM3" s="311" t="s">
        <v>426</v>
      </c>
      <c r="AN3" s="311" t="s">
        <v>427</v>
      </c>
      <c r="AO3" s="311" t="s">
        <v>433</v>
      </c>
      <c r="AP3" s="311" t="s">
        <v>434</v>
      </c>
      <c r="AQ3" s="311" t="s">
        <v>326</v>
      </c>
      <c r="AR3" s="311" t="s">
        <v>464</v>
      </c>
      <c r="AS3" s="311" t="s">
        <v>428</v>
      </c>
      <c r="AT3" s="311" t="s">
        <v>438</v>
      </c>
      <c r="AU3" s="311" t="s">
        <v>331</v>
      </c>
      <c r="AV3" s="311" t="s">
        <v>406</v>
      </c>
      <c r="AW3" s="311" t="s">
        <v>465</v>
      </c>
      <c r="AX3" s="311" t="s">
        <v>377</v>
      </c>
      <c r="AY3" s="311" t="s">
        <v>316</v>
      </c>
      <c r="BB3" s="311" t="s">
        <v>369</v>
      </c>
      <c r="BC3" s="327" t="s">
        <v>370</v>
      </c>
      <c r="BD3" s="311" t="s">
        <v>247</v>
      </c>
      <c r="BE3" s="311">
        <f>_xlfn.XLOOKUP($BD3,'Electricity Factors Sources'!$C$2:$C$96,'Electricity Factors Sources'!D$2:D$96,"")</f>
        <v>2025</v>
      </c>
      <c r="BF3" s="311">
        <f>_xlfn.XLOOKUP($BD3,'Electricity Factors Sources'!$C$2:$C$96,'Electricity Factors Sources'!E$2:E$96,"")</f>
        <v>904.47500000000002</v>
      </c>
      <c r="BG3" s="311" t="str">
        <f>_xlfn.XLOOKUP($BD3,'Electricity Factors Sources'!$C$2:$C$96,'Electricity Factors Sources'!F$2:F$96,"")</f>
        <v>lbCO2e / MWh</v>
      </c>
      <c r="BH3" s="311" t="str">
        <f>_xlfn.XLOOKUP($BD3,'Electricity Factors Sources'!$C$2:$C$96,'Electricity Factors Sources'!G$2:G$96,"")</f>
        <v>EPA - GHG Emissions Factors Hub</v>
      </c>
      <c r="BI3" s="311" t="str">
        <f>_xlfn.XLOOKUP($BD3,'Electricity Factors Sources'!$C$2:$C$96,'Electricity Factors Sources'!H$2:H$96,"")</f>
        <v>https://www.epa.gov/egrid/summary-data</v>
      </c>
      <c r="BJ3" s="329"/>
    </row>
    <row r="4" spans="1:66" ht="28.95" customHeight="1" thickTop="1" thickBot="1" x14ac:dyDescent="0.3">
      <c r="A4" s="230"/>
      <c r="B4" s="231"/>
      <c r="C4" s="231"/>
      <c r="D4" s="223"/>
      <c r="E4" s="221" t="str">
        <f t="shared" si="0"/>
        <v/>
      </c>
      <c r="F4" s="324" t="str">
        <f t="shared" si="1"/>
        <v/>
      </c>
      <c r="G4" s="324" t="str">
        <f t="shared" si="2"/>
        <v/>
      </c>
      <c r="H4" s="271" t="str">
        <f>IFERROR(D4/$D$44,"")</f>
        <v/>
      </c>
      <c r="I4" s="222" t="str">
        <f t="shared" ref="I4:I43" si="4">IFERROR(IF(G4=$A$49,H4*F4,IF(G4=$A$48,H4*F4*1000,IF(G4=$A$47,H4*454*0.001*F4,IF(G4=$A$50,F4*H4*1000,"")))),"")</f>
        <v/>
      </c>
      <c r="J4" s="325" t="e">
        <f t="shared" si="3"/>
        <v>#VALUE!</v>
      </c>
      <c r="K4" s="325">
        <f t="shared" ref="K4:K43" si="5">IF(AND(C4="",D4=""),0,IF(AND(D4="",NOT(C4="")),1,""))</f>
        <v>0</v>
      </c>
      <c r="O4" s="316"/>
      <c r="P4" s="316"/>
      <c r="Q4" s="316"/>
      <c r="R4" s="316"/>
      <c r="V4" s="311" t="s">
        <v>457</v>
      </c>
      <c r="W4" s="326" t="str">
        <f t="shared" ref="W4:W43" si="6">E4</f>
        <v/>
      </c>
      <c r="Y4" s="311" t="s">
        <v>336</v>
      </c>
      <c r="Z4" s="311" t="s">
        <v>437</v>
      </c>
      <c r="AA4" s="311" t="s">
        <v>446</v>
      </c>
      <c r="AB4" s="311" t="s">
        <v>368</v>
      </c>
      <c r="AC4" s="311" t="s">
        <v>378</v>
      </c>
      <c r="AF4" s="311" t="s">
        <v>381</v>
      </c>
      <c r="AH4" s="311" t="s">
        <v>249</v>
      </c>
      <c r="AI4" s="311" t="s">
        <v>341</v>
      </c>
      <c r="AJ4" s="311" t="s">
        <v>423</v>
      </c>
      <c r="AV4" s="311" t="s">
        <v>407</v>
      </c>
      <c r="AY4" s="311" t="s">
        <v>317</v>
      </c>
      <c r="BB4" s="311" t="s">
        <v>369</v>
      </c>
      <c r="BC4" s="327" t="s">
        <v>370</v>
      </c>
      <c r="BD4" s="311" t="s">
        <v>249</v>
      </c>
      <c r="BE4" s="311">
        <f>_xlfn.XLOOKUP($BD4,'Electricity Factors Sources'!$C$2:$C$96,'Electricity Factors Sources'!D$2:D$96,"")</f>
        <v>2025</v>
      </c>
      <c r="BF4" s="311">
        <f>_xlfn.XLOOKUP($BD4,'Electricity Factors Sources'!$C$2:$C$96,'Electricity Factors Sources'!E$2:E$96,"")</f>
        <v>521.35799999999995</v>
      </c>
      <c r="BG4" s="311" t="str">
        <f>_xlfn.XLOOKUP($BD4,'Electricity Factors Sources'!$C$2:$C$96,'Electricity Factors Sources'!F$2:F$96,"")</f>
        <v>lbCO2e / MWh</v>
      </c>
      <c r="BH4" s="311" t="str">
        <f>_xlfn.XLOOKUP($BD4,'Electricity Factors Sources'!$C$2:$C$96,'Electricity Factors Sources'!G$2:G$96,"")</f>
        <v>EPA - GHG Emissions Factors Hub</v>
      </c>
      <c r="BI4" s="311" t="str">
        <f>_xlfn.XLOOKUP($BD4,'Electricity Factors Sources'!$C$2:$C$96,'Electricity Factors Sources'!H$2:H$96,"")</f>
        <v>https://www.epa.gov/egrid/summary-data</v>
      </c>
      <c r="BJ4" s="329"/>
    </row>
    <row r="5" spans="1:66" ht="28.95" customHeight="1" thickTop="1" thickBot="1" x14ac:dyDescent="0.3">
      <c r="A5" s="230"/>
      <c r="B5" s="231"/>
      <c r="C5" s="231"/>
      <c r="D5" s="223"/>
      <c r="E5" s="221" t="str">
        <f t="shared" si="0"/>
        <v/>
      </c>
      <c r="F5" s="324" t="str">
        <f t="shared" si="1"/>
        <v/>
      </c>
      <c r="G5" s="324" t="str">
        <f t="shared" si="2"/>
        <v/>
      </c>
      <c r="H5" s="271" t="str">
        <f>IFERROR(D5/$D$44,"")</f>
        <v/>
      </c>
      <c r="I5" s="222" t="str">
        <f t="shared" si="4"/>
        <v/>
      </c>
      <c r="J5" s="325" t="e">
        <f t="shared" si="3"/>
        <v>#VALUE!</v>
      </c>
      <c r="K5" s="325">
        <f t="shared" si="5"/>
        <v>0</v>
      </c>
      <c r="V5" s="311" t="s">
        <v>457</v>
      </c>
      <c r="W5" s="326" t="str">
        <f t="shared" si="6"/>
        <v/>
      </c>
      <c r="Y5" s="311" t="s">
        <v>337</v>
      </c>
      <c r="Z5" s="314" t="s">
        <v>371</v>
      </c>
      <c r="AA5" s="311" t="s">
        <v>312</v>
      </c>
      <c r="AB5" s="311" t="s">
        <v>379</v>
      </c>
      <c r="AC5" s="329" t="s">
        <v>447</v>
      </c>
      <c r="AD5" s="329"/>
      <c r="AE5" s="329"/>
      <c r="AF5" s="311" t="s">
        <v>382</v>
      </c>
      <c r="AH5" s="311" t="s">
        <v>251</v>
      </c>
      <c r="AI5" s="311" t="s">
        <v>342</v>
      </c>
      <c r="AJ5" s="311" t="s">
        <v>421</v>
      </c>
      <c r="AV5" s="311" t="s">
        <v>408</v>
      </c>
      <c r="AY5" s="311" t="s">
        <v>318</v>
      </c>
      <c r="BB5" s="311" t="s">
        <v>369</v>
      </c>
      <c r="BC5" s="327" t="s">
        <v>370</v>
      </c>
      <c r="BD5" s="311" t="s">
        <v>251</v>
      </c>
      <c r="BE5" s="311">
        <f>_xlfn.XLOOKUP($BD5,'Electricity Factors Sources'!$C$2:$C$96,'Electricity Factors Sources'!D$2:D$96,"")</f>
        <v>2025</v>
      </c>
      <c r="BF5" s="311">
        <f>_xlfn.XLOOKUP($BD5,'Electricity Factors Sources'!$C$2:$C$96,'Electricity Factors Sources'!E$2:E$96,"")</f>
        <v>743.428</v>
      </c>
      <c r="BG5" s="311" t="str">
        <f>_xlfn.XLOOKUP($BD5,'Electricity Factors Sources'!$C$2:$C$96,'Electricity Factors Sources'!F$2:F$96,"")</f>
        <v>lbCO2e / MWh</v>
      </c>
      <c r="BH5" s="311" t="str">
        <f>_xlfn.XLOOKUP($BD5,'Electricity Factors Sources'!$C$2:$C$96,'Electricity Factors Sources'!G$2:G$96,"")</f>
        <v>EPA - GHG Emissions Factors Hub</v>
      </c>
      <c r="BI5" s="311" t="str">
        <f>_xlfn.XLOOKUP($BD5,'Electricity Factors Sources'!$C$2:$C$96,'Electricity Factors Sources'!H$2:H$96,"")</f>
        <v>https://www.epa.gov/egrid/summary-data</v>
      </c>
      <c r="BJ5" s="329"/>
    </row>
    <row r="6" spans="1:66" ht="28.95" customHeight="1" thickTop="1" thickBot="1" x14ac:dyDescent="0.3">
      <c r="A6" s="230"/>
      <c r="B6" s="231"/>
      <c r="C6" s="231"/>
      <c r="D6" s="223"/>
      <c r="E6" s="221" t="str">
        <f t="shared" si="0"/>
        <v/>
      </c>
      <c r="F6" s="324" t="str">
        <f t="shared" si="1"/>
        <v/>
      </c>
      <c r="G6" s="324" t="str">
        <f t="shared" si="2"/>
        <v/>
      </c>
      <c r="H6" s="271" t="str">
        <f>IFERROR(D6/$D$44,"")</f>
        <v/>
      </c>
      <c r="I6" s="222" t="str">
        <f t="shared" si="4"/>
        <v/>
      </c>
      <c r="J6" s="325" t="e">
        <f t="shared" si="3"/>
        <v>#VALUE!</v>
      </c>
      <c r="K6" s="325">
        <f t="shared" si="5"/>
        <v>0</v>
      </c>
      <c r="V6" s="311" t="s">
        <v>457</v>
      </c>
      <c r="W6" s="326" t="str">
        <f t="shared" si="6"/>
        <v/>
      </c>
      <c r="Y6" s="311" t="s">
        <v>338</v>
      </c>
      <c r="Z6" s="314" t="s">
        <v>372</v>
      </c>
      <c r="AA6" s="311" t="s">
        <v>429</v>
      </c>
      <c r="AC6" s="311" t="s">
        <v>313</v>
      </c>
      <c r="AD6" s="329"/>
      <c r="AE6" s="329"/>
      <c r="AF6" s="311" t="s">
        <v>383</v>
      </c>
      <c r="AH6" s="311" t="s">
        <v>253</v>
      </c>
      <c r="AI6" s="311" t="s">
        <v>343</v>
      </c>
      <c r="AV6" s="311" t="s">
        <v>409</v>
      </c>
      <c r="AY6" s="311" t="s">
        <v>319</v>
      </c>
      <c r="BB6" s="311" t="s">
        <v>369</v>
      </c>
      <c r="BC6" s="327" t="s">
        <v>370</v>
      </c>
      <c r="BD6" s="311" t="s">
        <v>253</v>
      </c>
      <c r="BE6" s="311">
        <f>_xlfn.XLOOKUP($BD6,'Electricity Factors Sources'!$C$2:$C$96,'Electricity Factors Sources'!D$2:D$96,"")</f>
        <v>2025</v>
      </c>
      <c r="BF6" s="311">
        <f>_xlfn.XLOOKUP($BD6,'Electricity Factors Sources'!$C$2:$C$96,'Electricity Factors Sources'!E$2:E$96,"")</f>
        <v>438.19499999999999</v>
      </c>
      <c r="BG6" s="311" t="str">
        <f>_xlfn.XLOOKUP($BD6,'Electricity Factors Sources'!$C$2:$C$96,'Electricity Factors Sources'!F$2:F$96,"")</f>
        <v>lbCO2e / MWh</v>
      </c>
      <c r="BH6" s="311" t="str">
        <f>_xlfn.XLOOKUP($BD6,'Electricity Factors Sources'!$C$2:$C$96,'Electricity Factors Sources'!G$2:G$96,"")</f>
        <v>EPA - GHG Emissions Factors Hub</v>
      </c>
      <c r="BI6" s="311" t="str">
        <f>_xlfn.XLOOKUP($BD6,'Electricity Factors Sources'!$C$2:$C$96,'Electricity Factors Sources'!H$2:H$96,"")</f>
        <v>https://www.epa.gov/egrid/summary-data</v>
      </c>
      <c r="BJ6" s="329"/>
    </row>
    <row r="7" spans="1:66" ht="28.95" customHeight="1" thickTop="1" thickBot="1" x14ac:dyDescent="0.3">
      <c r="A7" s="230"/>
      <c r="B7" s="231"/>
      <c r="C7" s="231"/>
      <c r="D7" s="223"/>
      <c r="E7" s="221" t="str">
        <f t="shared" si="0"/>
        <v/>
      </c>
      <c r="F7" s="324" t="str">
        <f t="shared" si="1"/>
        <v/>
      </c>
      <c r="G7" s="324" t="str">
        <f t="shared" si="2"/>
        <v/>
      </c>
      <c r="H7" s="271" t="str">
        <f t="shared" ref="H7:H43" si="7">IFERROR(D7/$D$44,"")</f>
        <v/>
      </c>
      <c r="I7" s="222" t="str">
        <f t="shared" si="4"/>
        <v/>
      </c>
      <c r="J7" s="325" t="e">
        <f t="shared" si="3"/>
        <v>#VALUE!</v>
      </c>
      <c r="K7" s="325">
        <f t="shared" si="5"/>
        <v>0</v>
      </c>
      <c r="V7" s="311" t="s">
        <v>457</v>
      </c>
      <c r="W7" s="326" t="str">
        <f t="shared" si="6"/>
        <v/>
      </c>
      <c r="Z7" s="314" t="s">
        <v>370</v>
      </c>
      <c r="AA7" s="311" t="s">
        <v>430</v>
      </c>
      <c r="AC7" s="329"/>
      <c r="AD7" s="329"/>
      <c r="AE7" s="329"/>
      <c r="AF7" s="311" t="s">
        <v>384</v>
      </c>
      <c r="AH7" s="311" t="s">
        <v>255</v>
      </c>
      <c r="AI7" s="311" t="s">
        <v>344</v>
      </c>
      <c r="AV7" s="311" t="s">
        <v>410</v>
      </c>
      <c r="BB7" s="311" t="s">
        <v>369</v>
      </c>
      <c r="BC7" s="327" t="s">
        <v>370</v>
      </c>
      <c r="BD7" s="311" t="s">
        <v>255</v>
      </c>
      <c r="BE7" s="311">
        <f>_xlfn.XLOOKUP($BD7,'Electricity Factors Sources'!$C$2:$C$96,'Electricity Factors Sources'!D$2:D$96,"")</f>
        <v>2025</v>
      </c>
      <c r="BF7" s="311">
        <f>_xlfn.XLOOKUP($BD7,'Electricity Factors Sources'!$C$2:$C$96,'Electricity Factors Sources'!E$2:E$96,"")</f>
        <v>740.82100000000003</v>
      </c>
      <c r="BG7" s="311" t="str">
        <f>_xlfn.XLOOKUP($BD7,'Electricity Factors Sources'!$C$2:$C$96,'Electricity Factors Sources'!F$2:F$96,"")</f>
        <v>lbCO2e / MWh</v>
      </c>
      <c r="BH7" s="311" t="str">
        <f>_xlfn.XLOOKUP($BD7,'Electricity Factors Sources'!$C$2:$C$96,'Electricity Factors Sources'!G$2:G$96,"")</f>
        <v>EPA - GHG Emissions Factors Hub</v>
      </c>
      <c r="BI7" s="311" t="str">
        <f>_xlfn.XLOOKUP($BD7,'Electricity Factors Sources'!$C$2:$C$96,'Electricity Factors Sources'!H$2:H$96,"")</f>
        <v>https://www.epa.gov/egrid/summary-data</v>
      </c>
      <c r="BJ7" s="329"/>
    </row>
    <row r="8" spans="1:66" ht="28.95" customHeight="1" thickTop="1" thickBot="1" x14ac:dyDescent="0.3">
      <c r="A8" s="230"/>
      <c r="B8" s="231"/>
      <c r="C8" s="231"/>
      <c r="D8" s="220"/>
      <c r="E8" s="221" t="str">
        <f t="shared" si="0"/>
        <v/>
      </c>
      <c r="F8" s="324" t="str">
        <f t="shared" si="1"/>
        <v/>
      </c>
      <c r="G8" s="324" t="str">
        <f t="shared" si="2"/>
        <v/>
      </c>
      <c r="H8" s="271" t="str">
        <f t="shared" si="7"/>
        <v/>
      </c>
      <c r="I8" s="222" t="str">
        <f t="shared" si="4"/>
        <v/>
      </c>
      <c r="J8" s="325" t="e">
        <f t="shared" si="3"/>
        <v>#VALUE!</v>
      </c>
      <c r="K8" s="325">
        <f t="shared" si="5"/>
        <v>0</v>
      </c>
      <c r="V8" s="311" t="s">
        <v>457</v>
      </c>
      <c r="W8" s="326" t="str">
        <f t="shared" si="6"/>
        <v/>
      </c>
      <c r="AA8" s="311" t="s">
        <v>307</v>
      </c>
      <c r="AF8" s="311" t="s">
        <v>385</v>
      </c>
      <c r="AH8" s="311" t="s">
        <v>257</v>
      </c>
      <c r="AI8" s="311" t="s">
        <v>345</v>
      </c>
      <c r="AV8" s="311" t="s">
        <v>411</v>
      </c>
      <c r="BB8" s="311" t="s">
        <v>369</v>
      </c>
      <c r="BC8" s="327" t="s">
        <v>370</v>
      </c>
      <c r="BD8" s="311" t="s">
        <v>257</v>
      </c>
      <c r="BE8" s="311">
        <f>_xlfn.XLOOKUP($BD8,'Electricity Factors Sources'!$C$2:$C$96,'Electricity Factors Sources'!D$2:D$96,"")</f>
        <v>2025</v>
      </c>
      <c r="BF8" s="311">
        <f>_xlfn.XLOOKUP($BD8,'Electricity Factors Sources'!$C$2:$C$96,'Electricity Factors Sources'!E$2:E$96,"")</f>
        <v>804.47699999999998</v>
      </c>
      <c r="BG8" s="311" t="str">
        <f>_xlfn.XLOOKUP($BD8,'Electricity Factors Sources'!$C$2:$C$96,'Electricity Factors Sources'!F$2:F$96,"")</f>
        <v>lbCO2e / MWh</v>
      </c>
      <c r="BH8" s="311" t="str">
        <f>_xlfn.XLOOKUP($BD8,'Electricity Factors Sources'!$C$2:$C$96,'Electricity Factors Sources'!G$2:G$96,"")</f>
        <v>EPA - GHG Emissions Factors Hub</v>
      </c>
      <c r="BI8" s="311" t="str">
        <f>_xlfn.XLOOKUP($BD8,'Electricity Factors Sources'!$C$2:$C$96,'Electricity Factors Sources'!H$2:H$96,"")</f>
        <v>https://www.epa.gov/egrid/summary-data</v>
      </c>
    </row>
    <row r="9" spans="1:66" ht="28.95" customHeight="1" thickTop="1" thickBot="1" x14ac:dyDescent="0.3">
      <c r="A9" s="230"/>
      <c r="B9" s="231"/>
      <c r="C9" s="231"/>
      <c r="D9" s="223"/>
      <c r="E9" s="221" t="str">
        <f t="shared" si="0"/>
        <v/>
      </c>
      <c r="F9" s="324" t="str">
        <f t="shared" si="1"/>
        <v/>
      </c>
      <c r="G9" s="324" t="str">
        <f t="shared" si="2"/>
        <v/>
      </c>
      <c r="H9" s="271" t="str">
        <f t="shared" si="7"/>
        <v/>
      </c>
      <c r="I9" s="222" t="str">
        <f t="shared" si="4"/>
        <v/>
      </c>
      <c r="J9" s="325" t="e">
        <f t="shared" si="3"/>
        <v>#VALUE!</v>
      </c>
      <c r="K9" s="325">
        <f t="shared" si="5"/>
        <v>0</v>
      </c>
      <c r="V9" s="311" t="s">
        <v>457</v>
      </c>
      <c r="W9" s="326" t="str">
        <f t="shared" si="6"/>
        <v/>
      </c>
      <c r="AA9" s="311" t="s">
        <v>466</v>
      </c>
      <c r="AF9" s="311" t="s">
        <v>386</v>
      </c>
      <c r="AH9" s="311" t="s">
        <v>259</v>
      </c>
      <c r="AI9" s="311" t="s">
        <v>346</v>
      </c>
      <c r="AV9" s="311" t="s">
        <v>412</v>
      </c>
      <c r="AY9" s="330"/>
      <c r="AZ9" s="331"/>
      <c r="BB9" s="311" t="s">
        <v>369</v>
      </c>
      <c r="BC9" s="327" t="s">
        <v>370</v>
      </c>
      <c r="BD9" s="311" t="s">
        <v>259</v>
      </c>
      <c r="BE9" s="311">
        <f>_xlfn.XLOOKUP($BD9,'Electricity Factors Sources'!$C$2:$C$96,'Electricity Factors Sources'!D$2:D$96,"")</f>
        <v>2025</v>
      </c>
      <c r="BF9" s="311">
        <f>_xlfn.XLOOKUP($BD9,'Electricity Factors Sources'!$C$2:$C$96,'Electricity Factors Sources'!E$2:E$96,"")</f>
        <v>1132.028</v>
      </c>
      <c r="BG9" s="311" t="str">
        <f>_xlfn.XLOOKUP($BD9,'Electricity Factors Sources'!$C$2:$C$96,'Electricity Factors Sources'!F$2:F$96,"")</f>
        <v>lbCO2e / MWh</v>
      </c>
      <c r="BH9" s="311" t="str">
        <f>_xlfn.XLOOKUP($BD9,'Electricity Factors Sources'!$C$2:$C$96,'Electricity Factors Sources'!G$2:G$96,"")</f>
        <v>EPA - GHG Emissions Factors Hub</v>
      </c>
      <c r="BI9" s="311" t="str">
        <f>_xlfn.XLOOKUP($BD9,'Electricity Factors Sources'!$C$2:$C$96,'Electricity Factors Sources'!H$2:H$96,"")</f>
        <v>https://www.epa.gov/egrid/summary-data</v>
      </c>
    </row>
    <row r="10" spans="1:66" ht="28.95" customHeight="1" thickTop="1" thickBot="1" x14ac:dyDescent="0.3">
      <c r="A10" s="230"/>
      <c r="B10" s="231"/>
      <c r="C10" s="231"/>
      <c r="D10" s="223"/>
      <c r="E10" s="221" t="str">
        <f t="shared" si="0"/>
        <v/>
      </c>
      <c r="F10" s="324" t="str">
        <f t="shared" si="1"/>
        <v/>
      </c>
      <c r="G10" s="324" t="str">
        <f t="shared" si="2"/>
        <v/>
      </c>
      <c r="H10" s="271" t="str">
        <f t="shared" si="7"/>
        <v/>
      </c>
      <c r="I10" s="222" t="str">
        <f t="shared" si="4"/>
        <v/>
      </c>
      <c r="J10" s="325" t="e">
        <f t="shared" si="3"/>
        <v>#VALUE!</v>
      </c>
      <c r="K10" s="325">
        <f t="shared" si="5"/>
        <v>0</v>
      </c>
      <c r="V10" s="311" t="s">
        <v>457</v>
      </c>
      <c r="W10" s="326" t="str">
        <f t="shared" si="6"/>
        <v/>
      </c>
      <c r="AA10" s="311" t="s">
        <v>308</v>
      </c>
      <c r="AF10" s="311" t="s">
        <v>387</v>
      </c>
      <c r="AH10" s="311" t="s">
        <v>261</v>
      </c>
      <c r="AI10" s="311" t="s">
        <v>347</v>
      </c>
      <c r="AZ10" s="331"/>
      <c r="BB10" s="311" t="s">
        <v>369</v>
      </c>
      <c r="BC10" s="327" t="s">
        <v>370</v>
      </c>
      <c r="BD10" s="311" t="s">
        <v>261</v>
      </c>
      <c r="BE10" s="311">
        <f>_xlfn.XLOOKUP($BD10,'Electricity Factors Sources'!$C$2:$C$96,'Electricity Factors Sources'!D$2:D$96,"")</f>
        <v>2025</v>
      </c>
      <c r="BF10" s="311">
        <f>_xlfn.XLOOKUP($BD10,'Electricity Factors Sources'!$C$2:$C$96,'Electricity Factors Sources'!E$2:E$96,"")</f>
        <v>1498.76</v>
      </c>
      <c r="BG10" s="311" t="str">
        <f>_xlfn.XLOOKUP($BD10,'Electricity Factors Sources'!$C$2:$C$96,'Electricity Factors Sources'!F$2:F$96,"")</f>
        <v>lbCO2e / MWh</v>
      </c>
      <c r="BH10" s="311" t="str">
        <f>_xlfn.XLOOKUP($BD10,'Electricity Factors Sources'!$C$2:$C$96,'Electricity Factors Sources'!G$2:G$96,"")</f>
        <v>EPA - GHG Emissions Factors Hub</v>
      </c>
      <c r="BI10" s="311" t="str">
        <f>_xlfn.XLOOKUP($BD10,'Electricity Factors Sources'!$C$2:$C$96,'Electricity Factors Sources'!H$2:H$96,"")</f>
        <v>https://www.epa.gov/egrid/summary-data</v>
      </c>
    </row>
    <row r="11" spans="1:66" ht="28.95" customHeight="1" thickTop="1" thickBot="1" x14ac:dyDescent="0.3">
      <c r="A11" s="230"/>
      <c r="B11" s="231"/>
      <c r="C11" s="231"/>
      <c r="D11" s="223"/>
      <c r="E11" s="221" t="str">
        <f t="shared" si="0"/>
        <v/>
      </c>
      <c r="F11" s="324" t="str">
        <f t="shared" si="1"/>
        <v/>
      </c>
      <c r="G11" s="324" t="str">
        <f t="shared" si="2"/>
        <v/>
      </c>
      <c r="H11" s="271" t="str">
        <f t="shared" si="7"/>
        <v/>
      </c>
      <c r="I11" s="222" t="str">
        <f t="shared" si="4"/>
        <v/>
      </c>
      <c r="J11" s="325" t="e">
        <f t="shared" si="3"/>
        <v>#VALUE!</v>
      </c>
      <c r="K11" s="325">
        <f t="shared" si="5"/>
        <v>0</v>
      </c>
      <c r="V11" s="311" t="s">
        <v>457</v>
      </c>
      <c r="W11" s="326" t="str">
        <f t="shared" si="6"/>
        <v/>
      </c>
      <c r="AA11" s="311" t="s">
        <v>311</v>
      </c>
      <c r="AF11" s="311" t="s">
        <v>388</v>
      </c>
      <c r="AH11" s="311" t="s">
        <v>263</v>
      </c>
      <c r="AI11" s="311" t="s">
        <v>348</v>
      </c>
      <c r="BB11" s="311" t="s">
        <v>369</v>
      </c>
      <c r="BC11" s="327" t="s">
        <v>370</v>
      </c>
      <c r="BD11" s="311" t="s">
        <v>263</v>
      </c>
      <c r="BE11" s="311">
        <f>_xlfn.XLOOKUP($BD11,'Electricity Factors Sources'!$C$2:$C$96,'Electricity Factors Sources'!D$2:D$96,"")</f>
        <v>2025</v>
      </c>
      <c r="BF11" s="311">
        <f>_xlfn.XLOOKUP($BD11,'Electricity Factors Sources'!$C$2:$C$96,'Electricity Factors Sources'!E$2:E$96,"")</f>
        <v>1409.681</v>
      </c>
      <c r="BG11" s="311" t="str">
        <f>_xlfn.XLOOKUP($BD11,'Electricity Factors Sources'!$C$2:$C$96,'Electricity Factors Sources'!F$2:F$96,"")</f>
        <v>lbCO2e / MWh</v>
      </c>
      <c r="BH11" s="311" t="str">
        <f>_xlfn.XLOOKUP($BD11,'Electricity Factors Sources'!$C$2:$C$96,'Electricity Factors Sources'!G$2:G$96,"")</f>
        <v>EPA - GHG Emissions Factors Hub</v>
      </c>
      <c r="BI11" s="311" t="str">
        <f>_xlfn.XLOOKUP($BD11,'Electricity Factors Sources'!$C$2:$C$96,'Electricity Factors Sources'!H$2:H$96,"")</f>
        <v>https://www.epa.gov/egrid/summary-data</v>
      </c>
    </row>
    <row r="12" spans="1:66" ht="28.95" customHeight="1" thickTop="1" thickBot="1" x14ac:dyDescent="0.3">
      <c r="A12" s="230"/>
      <c r="B12" s="231"/>
      <c r="C12" s="231"/>
      <c r="D12" s="223"/>
      <c r="E12" s="221" t="str">
        <f t="shared" si="0"/>
        <v/>
      </c>
      <c r="F12" s="324" t="str">
        <f t="shared" si="1"/>
        <v/>
      </c>
      <c r="G12" s="324" t="str">
        <f t="shared" si="2"/>
        <v/>
      </c>
      <c r="H12" s="271" t="str">
        <f t="shared" si="7"/>
        <v/>
      </c>
      <c r="I12" s="222" t="str">
        <f t="shared" si="4"/>
        <v/>
      </c>
      <c r="J12" s="325" t="e">
        <f t="shared" si="3"/>
        <v>#VALUE!</v>
      </c>
      <c r="K12" s="325">
        <f t="shared" si="5"/>
        <v>0</v>
      </c>
      <c r="V12" s="311" t="s">
        <v>457</v>
      </c>
      <c r="W12" s="326" t="str">
        <f t="shared" si="6"/>
        <v/>
      </c>
      <c r="AA12" s="311" t="s">
        <v>440</v>
      </c>
      <c r="AF12" s="311" t="s">
        <v>389</v>
      </c>
      <c r="AH12" s="311" t="s">
        <v>265</v>
      </c>
      <c r="AI12" s="311" t="s">
        <v>349</v>
      </c>
      <c r="BB12" s="311" t="s">
        <v>369</v>
      </c>
      <c r="BC12" s="327" t="s">
        <v>370</v>
      </c>
      <c r="BD12" s="311" t="s">
        <v>265</v>
      </c>
      <c r="BE12" s="311">
        <f>_xlfn.XLOOKUP($BD12,'Electricity Factors Sources'!$C$2:$C$96,'Electricity Factors Sources'!D$2:D$96,"")</f>
        <v>2025</v>
      </c>
      <c r="BF12" s="311">
        <f>_xlfn.XLOOKUP($BD12,'Electricity Factors Sources'!$C$2:$C$96,'Electricity Factors Sources'!E$2:E$96,"")</f>
        <v>926.44299999999998</v>
      </c>
      <c r="BG12" s="311" t="str">
        <f>_xlfn.XLOOKUP($BD12,'Electricity Factors Sources'!$C$2:$C$96,'Electricity Factors Sources'!F$2:F$96,"")</f>
        <v>lbCO2e / MWh</v>
      </c>
      <c r="BH12" s="311" t="str">
        <f>_xlfn.XLOOKUP($BD12,'Electricity Factors Sources'!$C$2:$C$96,'Electricity Factors Sources'!G$2:G$96,"")</f>
        <v>EPA - GHG Emissions Factors Hub</v>
      </c>
      <c r="BI12" s="311" t="str">
        <f>_xlfn.XLOOKUP($BD12,'Electricity Factors Sources'!$C$2:$C$96,'Electricity Factors Sources'!H$2:H$96,"")</f>
        <v>https://www.epa.gov/egrid/summary-data</v>
      </c>
    </row>
    <row r="13" spans="1:66" ht="28.95" customHeight="1" thickTop="1" thickBot="1" x14ac:dyDescent="0.3">
      <c r="A13" s="230"/>
      <c r="B13" s="231"/>
      <c r="C13" s="231"/>
      <c r="D13" s="223"/>
      <c r="E13" s="221" t="str">
        <f t="shared" si="0"/>
        <v/>
      </c>
      <c r="F13" s="324" t="str">
        <f t="shared" si="1"/>
        <v/>
      </c>
      <c r="G13" s="324" t="str">
        <f t="shared" si="2"/>
        <v/>
      </c>
      <c r="H13" s="271" t="str">
        <f t="shared" si="7"/>
        <v/>
      </c>
      <c r="I13" s="222" t="str">
        <f t="shared" si="4"/>
        <v/>
      </c>
      <c r="J13" s="325" t="e">
        <f t="shared" si="3"/>
        <v>#VALUE!</v>
      </c>
      <c r="K13" s="325">
        <f t="shared" si="5"/>
        <v>0</v>
      </c>
      <c r="V13" s="311" t="s">
        <v>457</v>
      </c>
      <c r="W13" s="326" t="str">
        <f t="shared" si="6"/>
        <v/>
      </c>
      <c r="AF13" s="311" t="s">
        <v>390</v>
      </c>
      <c r="AH13" s="311" t="s">
        <v>267</v>
      </c>
      <c r="AI13" s="311" t="s">
        <v>350</v>
      </c>
      <c r="BB13" s="311" t="s">
        <v>369</v>
      </c>
      <c r="BC13" s="327" t="s">
        <v>370</v>
      </c>
      <c r="BD13" s="311" t="s">
        <v>267</v>
      </c>
      <c r="BE13" s="311">
        <f>_xlfn.XLOOKUP($BD13,'Electricity Factors Sources'!$C$2:$C$96,'Electricity Factors Sources'!D$2:D$96,"")</f>
        <v>2025</v>
      </c>
      <c r="BF13" s="311">
        <f>_xlfn.XLOOKUP($BD13,'Electricity Factors Sources'!$C$2:$C$96,'Electricity Factors Sources'!E$2:E$96,"")</f>
        <v>541.13099999999997</v>
      </c>
      <c r="BG13" s="311" t="str">
        <f>_xlfn.XLOOKUP($BD13,'Electricity Factors Sources'!$C$2:$C$96,'Electricity Factors Sources'!F$2:F$96,"")</f>
        <v>lbCO2e / MWh</v>
      </c>
      <c r="BH13" s="311" t="str">
        <f>_xlfn.XLOOKUP($BD13,'Electricity Factors Sources'!$C$2:$C$96,'Electricity Factors Sources'!G$2:G$96,"")</f>
        <v>EPA - GHG Emissions Factors Hub</v>
      </c>
      <c r="BI13" s="311" t="str">
        <f>_xlfn.XLOOKUP($BD13,'Electricity Factors Sources'!$C$2:$C$96,'Electricity Factors Sources'!H$2:H$96,"")</f>
        <v>https://www.epa.gov/egrid/summary-data</v>
      </c>
    </row>
    <row r="14" spans="1:66" ht="28.95" customHeight="1" thickTop="1" thickBot="1" x14ac:dyDescent="0.3">
      <c r="A14" s="230"/>
      <c r="B14" s="231"/>
      <c r="C14" s="231"/>
      <c r="D14" s="223"/>
      <c r="E14" s="221" t="str">
        <f t="shared" si="0"/>
        <v/>
      </c>
      <c r="F14" s="324" t="str">
        <f t="shared" si="1"/>
        <v/>
      </c>
      <c r="G14" s="324" t="str">
        <f t="shared" si="2"/>
        <v/>
      </c>
      <c r="H14" s="271" t="str">
        <f t="shared" si="7"/>
        <v/>
      </c>
      <c r="I14" s="222" t="str">
        <f t="shared" si="4"/>
        <v/>
      </c>
      <c r="J14" s="325" t="e">
        <f t="shared" si="3"/>
        <v>#VALUE!</v>
      </c>
      <c r="K14" s="325">
        <f t="shared" si="5"/>
        <v>0</v>
      </c>
      <c r="V14" s="311" t="s">
        <v>457</v>
      </c>
      <c r="W14" s="326" t="str">
        <f t="shared" si="6"/>
        <v/>
      </c>
      <c r="AF14" s="311" t="s">
        <v>391</v>
      </c>
      <c r="AH14" s="311" t="s">
        <v>269</v>
      </c>
      <c r="AI14" s="311" t="s">
        <v>351</v>
      </c>
      <c r="BB14" s="311" t="s">
        <v>369</v>
      </c>
      <c r="BC14" s="327" t="s">
        <v>370</v>
      </c>
      <c r="BD14" s="311" t="s">
        <v>269</v>
      </c>
      <c r="BE14" s="311">
        <f>_xlfn.XLOOKUP($BD14,'Electricity Factors Sources'!$C$2:$C$96,'Electricity Factors Sources'!D$2:D$96,"")</f>
        <v>2025</v>
      </c>
      <c r="BF14" s="311">
        <f>_xlfn.XLOOKUP($BD14,'Electricity Factors Sources'!$C$2:$C$96,'Electricity Factors Sources'!E$2:E$96,"")</f>
        <v>635.23699999999997</v>
      </c>
      <c r="BG14" s="311" t="str">
        <f>_xlfn.XLOOKUP($BD14,'Electricity Factors Sources'!$C$2:$C$96,'Electricity Factors Sources'!F$2:F$96,"")</f>
        <v>lbCO2e / MWh</v>
      </c>
      <c r="BH14" s="311" t="str">
        <f>_xlfn.XLOOKUP($BD14,'Electricity Factors Sources'!$C$2:$C$96,'Electricity Factors Sources'!G$2:G$96,"")</f>
        <v>EPA - GHG Emissions Factors Hub</v>
      </c>
      <c r="BI14" s="311" t="str">
        <f>_xlfn.XLOOKUP($BD14,'Electricity Factors Sources'!$C$2:$C$96,'Electricity Factors Sources'!H$2:H$96,"")</f>
        <v>https://www.epa.gov/egrid/summary-data</v>
      </c>
    </row>
    <row r="15" spans="1:66" ht="28.95" customHeight="1" thickTop="1" thickBot="1" x14ac:dyDescent="0.3">
      <c r="A15" s="230"/>
      <c r="B15" s="231"/>
      <c r="C15" s="231"/>
      <c r="D15" s="223"/>
      <c r="E15" s="221" t="str">
        <f t="shared" si="0"/>
        <v/>
      </c>
      <c r="F15" s="324" t="str">
        <f t="shared" si="1"/>
        <v/>
      </c>
      <c r="G15" s="324" t="str">
        <f t="shared" si="2"/>
        <v/>
      </c>
      <c r="H15" s="271" t="str">
        <f t="shared" si="7"/>
        <v/>
      </c>
      <c r="I15" s="222" t="str">
        <f t="shared" si="4"/>
        <v/>
      </c>
      <c r="J15" s="325" t="e">
        <f t="shared" si="3"/>
        <v>#VALUE!</v>
      </c>
      <c r="K15" s="325">
        <f t="shared" si="5"/>
        <v>0</v>
      </c>
      <c r="V15" s="311" t="s">
        <v>457</v>
      </c>
      <c r="W15" s="326" t="str">
        <f t="shared" si="6"/>
        <v/>
      </c>
      <c r="AF15" s="311" t="s">
        <v>392</v>
      </c>
      <c r="AH15" s="311" t="s">
        <v>271</v>
      </c>
      <c r="AI15" s="311" t="s">
        <v>352</v>
      </c>
      <c r="BB15" s="311" t="s">
        <v>369</v>
      </c>
      <c r="BC15" s="327" t="s">
        <v>370</v>
      </c>
      <c r="BD15" s="311" t="s">
        <v>271</v>
      </c>
      <c r="BE15" s="311">
        <f>_xlfn.XLOOKUP($BD15,'Electricity Factors Sources'!$C$2:$C$96,'Electricity Factors Sources'!D$2:D$96,"")</f>
        <v>2025</v>
      </c>
      <c r="BF15" s="311">
        <f>_xlfn.XLOOKUP($BD15,'Electricity Factors Sources'!$C$2:$C$96,'Electricity Factors Sources'!E$2:E$96,"")</f>
        <v>976.09299999999996</v>
      </c>
      <c r="BG15" s="311" t="str">
        <f>_xlfn.XLOOKUP($BD15,'Electricity Factors Sources'!$C$2:$C$96,'Electricity Factors Sources'!F$2:F$96,"")</f>
        <v>lbCO2e / MWh</v>
      </c>
      <c r="BH15" s="311" t="str">
        <f>_xlfn.XLOOKUP($BD15,'Electricity Factors Sources'!$C$2:$C$96,'Electricity Factors Sources'!G$2:G$96,"")</f>
        <v>EPA - GHG Emissions Factors Hub</v>
      </c>
      <c r="BI15" s="311" t="str">
        <f>_xlfn.XLOOKUP($BD15,'Electricity Factors Sources'!$C$2:$C$96,'Electricity Factors Sources'!H$2:H$96,"")</f>
        <v>https://www.epa.gov/egrid/summary-data</v>
      </c>
    </row>
    <row r="16" spans="1:66" ht="28.95" customHeight="1" thickTop="1" thickBot="1" x14ac:dyDescent="0.3">
      <c r="A16" s="230"/>
      <c r="B16" s="231"/>
      <c r="C16" s="231"/>
      <c r="D16" s="223"/>
      <c r="E16" s="221" t="str">
        <f t="shared" si="0"/>
        <v/>
      </c>
      <c r="F16" s="324" t="str">
        <f t="shared" si="1"/>
        <v/>
      </c>
      <c r="G16" s="324" t="str">
        <f t="shared" si="2"/>
        <v/>
      </c>
      <c r="H16" s="271" t="str">
        <f t="shared" si="7"/>
        <v/>
      </c>
      <c r="I16" s="222" t="str">
        <f t="shared" si="4"/>
        <v/>
      </c>
      <c r="J16" s="325" t="e">
        <f t="shared" si="3"/>
        <v>#VALUE!</v>
      </c>
      <c r="K16" s="325">
        <f t="shared" si="5"/>
        <v>0</v>
      </c>
      <c r="V16" s="311" t="s">
        <v>457</v>
      </c>
      <c r="W16" s="326" t="str">
        <f t="shared" si="6"/>
        <v/>
      </c>
      <c r="AH16" s="311" t="s">
        <v>273</v>
      </c>
      <c r="AI16" s="311" t="s">
        <v>353</v>
      </c>
      <c r="BB16" s="311" t="s">
        <v>369</v>
      </c>
      <c r="BC16" s="327" t="s">
        <v>370</v>
      </c>
      <c r="BD16" s="311" t="s">
        <v>273</v>
      </c>
      <c r="BE16" s="311">
        <f>_xlfn.XLOOKUP($BD16,'Electricity Factors Sources'!$C$2:$C$96,'Electricity Factors Sources'!D$2:D$96,"")</f>
        <v>2025</v>
      </c>
      <c r="BF16" s="311">
        <f>_xlfn.XLOOKUP($BD16,'Electricity Factors Sources'!$C$2:$C$96,'Electricity Factors Sources'!E$2:E$96,"")</f>
        <v>1189.3389999999999</v>
      </c>
      <c r="BG16" s="311" t="str">
        <f>_xlfn.XLOOKUP($BD16,'Electricity Factors Sources'!$C$2:$C$96,'Electricity Factors Sources'!F$2:F$96,"")</f>
        <v>lbCO2e / MWh</v>
      </c>
      <c r="BH16" s="311" t="str">
        <f>_xlfn.XLOOKUP($BD16,'Electricity Factors Sources'!$C$2:$C$96,'Electricity Factors Sources'!G$2:G$96,"")</f>
        <v>EPA - GHG Emissions Factors Hub</v>
      </c>
      <c r="BI16" s="311" t="str">
        <f>_xlfn.XLOOKUP($BD16,'Electricity Factors Sources'!$C$2:$C$96,'Electricity Factors Sources'!H$2:H$96,"")</f>
        <v>https://www.epa.gov/egrid/summary-data</v>
      </c>
    </row>
    <row r="17" spans="1:61" ht="28.95" customHeight="1" thickTop="1" thickBot="1" x14ac:dyDescent="0.3">
      <c r="A17" s="230"/>
      <c r="B17" s="231"/>
      <c r="C17" s="231"/>
      <c r="D17" s="223"/>
      <c r="E17" s="221" t="str">
        <f t="shared" si="0"/>
        <v/>
      </c>
      <c r="F17" s="324" t="str">
        <f t="shared" si="1"/>
        <v/>
      </c>
      <c r="G17" s="324" t="str">
        <f t="shared" si="2"/>
        <v/>
      </c>
      <c r="H17" s="271" t="str">
        <f t="shared" si="7"/>
        <v/>
      </c>
      <c r="I17" s="222" t="str">
        <f t="shared" si="4"/>
        <v/>
      </c>
      <c r="J17" s="325" t="e">
        <f t="shared" si="3"/>
        <v>#VALUE!</v>
      </c>
      <c r="K17" s="325">
        <f t="shared" si="5"/>
        <v>0</v>
      </c>
      <c r="V17" s="311" t="s">
        <v>457</v>
      </c>
      <c r="W17" s="326" t="str">
        <f t="shared" si="6"/>
        <v/>
      </c>
      <c r="AH17" s="311" t="s">
        <v>275</v>
      </c>
      <c r="AI17" s="311" t="s">
        <v>354</v>
      </c>
      <c r="BB17" s="311" t="s">
        <v>369</v>
      </c>
      <c r="BC17" s="327" t="s">
        <v>370</v>
      </c>
      <c r="BD17" s="311" t="s">
        <v>275</v>
      </c>
      <c r="BE17" s="311">
        <f>_xlfn.XLOOKUP($BD17,'Electricity Factors Sources'!$C$2:$C$96,'Electricity Factors Sources'!D$2:D$96,"")</f>
        <v>2025</v>
      </c>
      <c r="BF17" s="311">
        <f>_xlfn.XLOOKUP($BD17,'Electricity Factors Sources'!$C$2:$C$96,'Electricity Factors Sources'!E$2:E$96,"")</f>
        <v>241.673</v>
      </c>
      <c r="BG17" s="311" t="str">
        <f>_xlfn.XLOOKUP($BD17,'Electricity Factors Sources'!$C$2:$C$96,'Electricity Factors Sources'!F$2:F$96,"")</f>
        <v>lbCO2e / MWh</v>
      </c>
      <c r="BH17" s="311" t="str">
        <f>_xlfn.XLOOKUP($BD17,'Electricity Factors Sources'!$C$2:$C$96,'Electricity Factors Sources'!G$2:G$96,"")</f>
        <v>EPA - GHG Emissions Factors Hub</v>
      </c>
      <c r="BI17" s="311" t="str">
        <f>_xlfn.XLOOKUP($BD17,'Electricity Factors Sources'!$C$2:$C$96,'Electricity Factors Sources'!H$2:H$96,"")</f>
        <v>https://www.epa.gov/egrid/summary-data</v>
      </c>
    </row>
    <row r="18" spans="1:61" ht="28.95" customHeight="1" thickTop="1" thickBot="1" x14ac:dyDescent="0.3">
      <c r="A18" s="230"/>
      <c r="B18" s="231"/>
      <c r="C18" s="231"/>
      <c r="D18" s="223"/>
      <c r="E18" s="221" t="str">
        <f t="shared" si="0"/>
        <v/>
      </c>
      <c r="F18" s="324" t="str">
        <f t="shared" si="1"/>
        <v/>
      </c>
      <c r="G18" s="324" t="str">
        <f t="shared" si="2"/>
        <v/>
      </c>
      <c r="H18" s="271" t="str">
        <f t="shared" si="7"/>
        <v/>
      </c>
      <c r="I18" s="222" t="str">
        <f t="shared" si="4"/>
        <v/>
      </c>
      <c r="J18" s="325" t="e">
        <f t="shared" si="3"/>
        <v>#VALUE!</v>
      </c>
      <c r="K18" s="325">
        <f t="shared" si="5"/>
        <v>0</v>
      </c>
      <c r="V18" s="311" t="s">
        <v>457</v>
      </c>
      <c r="W18" s="326" t="str">
        <f t="shared" si="6"/>
        <v/>
      </c>
      <c r="AH18" s="311" t="s">
        <v>277</v>
      </c>
      <c r="AI18" s="311" t="s">
        <v>355</v>
      </c>
      <c r="BB18" s="311" t="s">
        <v>369</v>
      </c>
      <c r="BC18" s="327" t="s">
        <v>370</v>
      </c>
      <c r="BD18" s="311" t="s">
        <v>277</v>
      </c>
      <c r="BE18" s="311">
        <f>_xlfn.XLOOKUP($BD18,'Electricity Factors Sources'!$C$2:$C$96,'Electricity Factors Sources'!D$2:D$96,"")</f>
        <v>2025</v>
      </c>
      <c r="BF18" s="311">
        <f>_xlfn.XLOOKUP($BD18,'Electricity Factors Sources'!$C$2:$C$96,'Electricity Factors Sources'!E$2:E$96,"")</f>
        <v>1548.4090000000001</v>
      </c>
      <c r="BG18" s="311" t="str">
        <f>_xlfn.XLOOKUP($BD18,'Electricity Factors Sources'!$C$2:$C$96,'Electricity Factors Sources'!F$2:F$96,"")</f>
        <v>lbCO2e / MWh</v>
      </c>
      <c r="BH18" s="311" t="str">
        <f>_xlfn.XLOOKUP($BD18,'Electricity Factors Sources'!$C$2:$C$96,'Electricity Factors Sources'!G$2:G$96,"")</f>
        <v>EPA - GHG Emissions Factors Hub</v>
      </c>
      <c r="BI18" s="311" t="str">
        <f>_xlfn.XLOOKUP($BD18,'Electricity Factors Sources'!$C$2:$C$96,'Electricity Factors Sources'!H$2:H$96,"")</f>
        <v>https://www.epa.gov/egrid/summary-data</v>
      </c>
    </row>
    <row r="19" spans="1:61" ht="28.95" customHeight="1" thickTop="1" thickBot="1" x14ac:dyDescent="0.3">
      <c r="A19" s="230"/>
      <c r="B19" s="231"/>
      <c r="C19" s="231"/>
      <c r="D19" s="223"/>
      <c r="E19" s="221" t="str">
        <f t="shared" si="0"/>
        <v/>
      </c>
      <c r="F19" s="324" t="str">
        <f t="shared" si="1"/>
        <v/>
      </c>
      <c r="G19" s="324" t="str">
        <f t="shared" si="2"/>
        <v/>
      </c>
      <c r="H19" s="271" t="str">
        <f t="shared" si="7"/>
        <v/>
      </c>
      <c r="I19" s="222" t="str">
        <f t="shared" si="4"/>
        <v/>
      </c>
      <c r="J19" s="325" t="e">
        <f t="shared" si="3"/>
        <v>#VALUE!</v>
      </c>
      <c r="K19" s="325">
        <f t="shared" si="5"/>
        <v>0</v>
      </c>
      <c r="V19" s="311" t="s">
        <v>457</v>
      </c>
      <c r="W19" s="326" t="str">
        <f t="shared" si="6"/>
        <v/>
      </c>
      <c r="AH19" s="311" t="s">
        <v>279</v>
      </c>
      <c r="AI19" s="311" t="s">
        <v>356</v>
      </c>
      <c r="BB19" s="311" t="s">
        <v>369</v>
      </c>
      <c r="BC19" s="327" t="s">
        <v>370</v>
      </c>
      <c r="BD19" s="311" t="s">
        <v>279</v>
      </c>
      <c r="BE19" s="311">
        <f>_xlfn.XLOOKUP($BD19,'Electricity Factors Sources'!$C$2:$C$96,'Electricity Factors Sources'!D$2:D$96,"")</f>
        <v>2025</v>
      </c>
      <c r="BF19" s="311">
        <f>_xlfn.XLOOKUP($BD19,'Electricity Factors Sources'!$C$2:$C$96,'Electricity Factors Sources'!E$2:E$96,"")</f>
        <v>596.99800000000005</v>
      </c>
      <c r="BG19" s="311" t="str">
        <f>_xlfn.XLOOKUP($BD19,'Electricity Factors Sources'!$C$2:$C$96,'Electricity Factors Sources'!F$2:F$96,"")</f>
        <v>lbCO2e / MWh</v>
      </c>
      <c r="BH19" s="311" t="str">
        <f>_xlfn.XLOOKUP($BD19,'Electricity Factors Sources'!$C$2:$C$96,'Electricity Factors Sources'!G$2:G$96,"")</f>
        <v>EPA - GHG Emissions Factors Hub</v>
      </c>
      <c r="BI19" s="311" t="str">
        <f>_xlfn.XLOOKUP($BD19,'Electricity Factors Sources'!$C$2:$C$96,'Electricity Factors Sources'!H$2:H$96,"")</f>
        <v>https://www.epa.gov/egrid/summary-data</v>
      </c>
    </row>
    <row r="20" spans="1:61" ht="28.95" customHeight="1" thickTop="1" thickBot="1" x14ac:dyDescent="0.3">
      <c r="A20" s="230"/>
      <c r="B20" s="231"/>
      <c r="C20" s="231"/>
      <c r="D20" s="223"/>
      <c r="E20" s="221" t="str">
        <f t="shared" si="0"/>
        <v/>
      </c>
      <c r="F20" s="324" t="str">
        <f t="shared" si="1"/>
        <v/>
      </c>
      <c r="G20" s="324" t="str">
        <f t="shared" si="2"/>
        <v/>
      </c>
      <c r="H20" s="271" t="str">
        <f t="shared" si="7"/>
        <v/>
      </c>
      <c r="I20" s="222" t="str">
        <f t="shared" si="4"/>
        <v/>
      </c>
      <c r="J20" s="325" t="e">
        <f t="shared" si="3"/>
        <v>#VALUE!</v>
      </c>
      <c r="K20" s="325">
        <f t="shared" si="5"/>
        <v>0</v>
      </c>
      <c r="V20" s="311" t="s">
        <v>457</v>
      </c>
      <c r="W20" s="326" t="str">
        <f t="shared" si="6"/>
        <v/>
      </c>
      <c r="AH20" s="311" t="s">
        <v>281</v>
      </c>
      <c r="AI20" s="311" t="s">
        <v>357</v>
      </c>
      <c r="BB20" s="311" t="s">
        <v>369</v>
      </c>
      <c r="BC20" s="327" t="s">
        <v>370</v>
      </c>
      <c r="BD20" s="311" t="s">
        <v>281</v>
      </c>
      <c r="BE20" s="311">
        <f>_xlfn.XLOOKUP($BD20,'Electricity Factors Sources'!$C$2:$C$96,'Electricity Factors Sources'!D$2:D$96,"")</f>
        <v>2025</v>
      </c>
      <c r="BF20" s="311">
        <f>_xlfn.XLOOKUP($BD20,'Electricity Factors Sources'!$C$2:$C$96,'Electricity Factors Sources'!E$2:E$96,"")</f>
        <v>967.399</v>
      </c>
      <c r="BG20" s="311" t="str">
        <f>_xlfn.XLOOKUP($BD20,'Electricity Factors Sources'!$C$2:$C$96,'Electricity Factors Sources'!F$2:F$96,"")</f>
        <v>lbCO2e / MWh</v>
      </c>
      <c r="BH20" s="311" t="str">
        <f>_xlfn.XLOOKUP($BD20,'Electricity Factors Sources'!$C$2:$C$96,'Electricity Factors Sources'!G$2:G$96,"")</f>
        <v>EPA - GHG Emissions Factors Hub</v>
      </c>
      <c r="BI20" s="311" t="str">
        <f>_xlfn.XLOOKUP($BD20,'Electricity Factors Sources'!$C$2:$C$96,'Electricity Factors Sources'!H$2:H$96,"")</f>
        <v>https://www.epa.gov/egrid/summary-data</v>
      </c>
    </row>
    <row r="21" spans="1:61" ht="28.95" customHeight="1" thickTop="1" thickBot="1" x14ac:dyDescent="0.3">
      <c r="A21" s="230"/>
      <c r="B21" s="231"/>
      <c r="C21" s="231"/>
      <c r="D21" s="223"/>
      <c r="E21" s="221" t="str">
        <f t="shared" si="0"/>
        <v/>
      </c>
      <c r="F21" s="324" t="str">
        <f t="shared" si="1"/>
        <v/>
      </c>
      <c r="G21" s="324" t="str">
        <f t="shared" si="2"/>
        <v/>
      </c>
      <c r="H21" s="271" t="str">
        <f t="shared" si="7"/>
        <v/>
      </c>
      <c r="I21" s="222" t="str">
        <f t="shared" si="4"/>
        <v/>
      </c>
      <c r="J21" s="325" t="e">
        <f t="shared" si="3"/>
        <v>#VALUE!</v>
      </c>
      <c r="K21" s="325">
        <f t="shared" si="5"/>
        <v>0</v>
      </c>
      <c r="V21" s="311" t="s">
        <v>457</v>
      </c>
      <c r="W21" s="326" t="str">
        <f t="shared" si="6"/>
        <v/>
      </c>
      <c r="AH21" s="311" t="s">
        <v>283</v>
      </c>
      <c r="AI21" s="311" t="s">
        <v>358</v>
      </c>
      <c r="BB21" s="311" t="s">
        <v>369</v>
      </c>
      <c r="BC21" s="327" t="s">
        <v>370</v>
      </c>
      <c r="BD21" s="311" t="s">
        <v>283</v>
      </c>
      <c r="BE21" s="311">
        <f>_xlfn.XLOOKUP($BD21,'Electricity Factors Sources'!$C$2:$C$96,'Electricity Factors Sources'!D$2:D$96,"")</f>
        <v>2025</v>
      </c>
      <c r="BF21" s="311">
        <f>_xlfn.XLOOKUP($BD21,'Electricity Factors Sources'!$C$2:$C$96,'Electricity Factors Sources'!E$2:E$96,"")</f>
        <v>915.95100000000002</v>
      </c>
      <c r="BG21" s="311" t="str">
        <f>_xlfn.XLOOKUP($BD21,'Electricity Factors Sources'!$C$2:$C$96,'Electricity Factors Sources'!F$2:F$96,"")</f>
        <v>lbCO2e / MWh</v>
      </c>
      <c r="BH21" s="311" t="str">
        <f>_xlfn.XLOOKUP($BD21,'Electricity Factors Sources'!$C$2:$C$96,'Electricity Factors Sources'!G$2:G$96,"")</f>
        <v>EPA - GHG Emissions Factors Hub</v>
      </c>
      <c r="BI21" s="311" t="str">
        <f>_xlfn.XLOOKUP($BD21,'Electricity Factors Sources'!$C$2:$C$96,'Electricity Factors Sources'!H$2:H$96,"")</f>
        <v>https://www.epa.gov/egrid/summary-data</v>
      </c>
    </row>
    <row r="22" spans="1:61" ht="28.95" customHeight="1" thickTop="1" thickBot="1" x14ac:dyDescent="0.3">
      <c r="A22" s="230"/>
      <c r="B22" s="231"/>
      <c r="C22" s="231"/>
      <c r="D22" s="223"/>
      <c r="E22" s="221" t="str">
        <f t="shared" si="0"/>
        <v/>
      </c>
      <c r="F22" s="324" t="str">
        <f t="shared" si="1"/>
        <v/>
      </c>
      <c r="G22" s="324" t="str">
        <f t="shared" si="2"/>
        <v/>
      </c>
      <c r="H22" s="271" t="str">
        <f t="shared" si="7"/>
        <v/>
      </c>
      <c r="I22" s="222" t="str">
        <f t="shared" si="4"/>
        <v/>
      </c>
      <c r="J22" s="325" t="e">
        <f t="shared" si="3"/>
        <v>#VALUE!</v>
      </c>
      <c r="K22" s="325">
        <f t="shared" si="5"/>
        <v>0</v>
      </c>
      <c r="V22" s="311" t="s">
        <v>457</v>
      </c>
      <c r="W22" s="326" t="str">
        <f t="shared" si="6"/>
        <v/>
      </c>
      <c r="AH22" s="311" t="s">
        <v>285</v>
      </c>
      <c r="AI22" s="311" t="s">
        <v>359</v>
      </c>
      <c r="BB22" s="311" t="s">
        <v>369</v>
      </c>
      <c r="BC22" s="327" t="s">
        <v>370</v>
      </c>
      <c r="BD22" s="311" t="s">
        <v>285</v>
      </c>
      <c r="BE22" s="311">
        <f>_xlfn.XLOOKUP($BD22,'Electricity Factors Sources'!$C$2:$C$96,'Electricity Factors Sources'!D$2:D$96,"")</f>
        <v>2025</v>
      </c>
      <c r="BF22" s="311">
        <f>_xlfn.XLOOKUP($BD22,'Electricity Factors Sources'!$C$2:$C$96,'Electricity Factors Sources'!E$2:E$96,"")</f>
        <v>1041.9559999999999</v>
      </c>
      <c r="BG22" s="311" t="str">
        <f>_xlfn.XLOOKUP($BD22,'Electricity Factors Sources'!$C$2:$C$96,'Electricity Factors Sources'!F$2:F$96,"")</f>
        <v>lbCO2e / MWh</v>
      </c>
      <c r="BH22" s="311" t="str">
        <f>_xlfn.XLOOKUP($BD22,'Electricity Factors Sources'!$C$2:$C$96,'Electricity Factors Sources'!G$2:G$96,"")</f>
        <v>EPA - GHG Emissions Factors Hub</v>
      </c>
      <c r="BI22" s="311" t="str">
        <f>_xlfn.XLOOKUP($BD22,'Electricity Factors Sources'!$C$2:$C$96,'Electricity Factors Sources'!H$2:H$96,"")</f>
        <v>https://www.epa.gov/egrid/summary-data</v>
      </c>
    </row>
    <row r="23" spans="1:61" ht="28.95" customHeight="1" thickTop="1" thickBot="1" x14ac:dyDescent="0.3">
      <c r="A23" s="230"/>
      <c r="B23" s="231"/>
      <c r="C23" s="231"/>
      <c r="D23" s="223"/>
      <c r="E23" s="221" t="str">
        <f t="shared" si="0"/>
        <v/>
      </c>
      <c r="F23" s="324" t="str">
        <f t="shared" si="1"/>
        <v/>
      </c>
      <c r="G23" s="324" t="str">
        <f t="shared" si="2"/>
        <v/>
      </c>
      <c r="H23" s="271" t="str">
        <f t="shared" si="7"/>
        <v/>
      </c>
      <c r="I23" s="222" t="str">
        <f t="shared" si="4"/>
        <v/>
      </c>
      <c r="J23" s="325" t="e">
        <f t="shared" si="3"/>
        <v>#VALUE!</v>
      </c>
      <c r="K23" s="325">
        <f t="shared" si="5"/>
        <v>0</v>
      </c>
      <c r="V23" s="311" t="s">
        <v>457</v>
      </c>
      <c r="W23" s="326" t="str">
        <f t="shared" si="6"/>
        <v/>
      </c>
      <c r="AH23" s="311" t="s">
        <v>287</v>
      </c>
      <c r="AI23" s="311" t="s">
        <v>360</v>
      </c>
      <c r="BB23" s="311" t="s">
        <v>369</v>
      </c>
      <c r="BC23" s="327" t="s">
        <v>370</v>
      </c>
      <c r="BD23" s="311" t="s">
        <v>287</v>
      </c>
      <c r="BE23" s="311">
        <f>_xlfn.XLOOKUP($BD23,'Electricity Factors Sources'!$C$2:$C$96,'Electricity Factors Sources'!D$2:D$96,"")</f>
        <v>2025</v>
      </c>
      <c r="BF23" s="311">
        <f>_xlfn.XLOOKUP($BD23,'Electricity Factors Sources'!$C$2:$C$96,'Electricity Factors Sources'!E$2:E$96,"")</f>
        <v>867.66499999999996</v>
      </c>
      <c r="BG23" s="311" t="str">
        <f>_xlfn.XLOOKUP($BD23,'Electricity Factors Sources'!$C$2:$C$96,'Electricity Factors Sources'!F$2:F$96,"")</f>
        <v>lbCO2e / MWh</v>
      </c>
      <c r="BH23" s="311" t="str">
        <f>_xlfn.XLOOKUP($BD23,'Electricity Factors Sources'!$C$2:$C$96,'Electricity Factors Sources'!G$2:G$96,"")</f>
        <v>EPA - GHG Emissions Factors Hub</v>
      </c>
      <c r="BI23" s="311" t="str">
        <f>_xlfn.XLOOKUP($BD23,'Electricity Factors Sources'!$C$2:$C$96,'Electricity Factors Sources'!H$2:H$96,"")</f>
        <v>https://www.epa.gov/egrid/summary-data</v>
      </c>
    </row>
    <row r="24" spans="1:61" ht="28.95" customHeight="1" thickTop="1" thickBot="1" x14ac:dyDescent="0.3">
      <c r="A24" s="230"/>
      <c r="B24" s="231"/>
      <c r="C24" s="231"/>
      <c r="D24" s="223"/>
      <c r="E24" s="221" t="str">
        <f t="shared" si="0"/>
        <v/>
      </c>
      <c r="F24" s="324" t="str">
        <f t="shared" si="1"/>
        <v/>
      </c>
      <c r="G24" s="324" t="str">
        <f t="shared" si="2"/>
        <v/>
      </c>
      <c r="H24" s="271" t="str">
        <f t="shared" si="7"/>
        <v/>
      </c>
      <c r="I24" s="222" t="str">
        <f t="shared" si="4"/>
        <v/>
      </c>
      <c r="J24" s="325" t="e">
        <f t="shared" si="3"/>
        <v>#VALUE!</v>
      </c>
      <c r="K24" s="325">
        <f t="shared" si="5"/>
        <v>0</v>
      </c>
      <c r="V24" s="311" t="s">
        <v>457</v>
      </c>
      <c r="W24" s="326" t="str">
        <f t="shared" si="6"/>
        <v/>
      </c>
      <c r="AH24" s="311" t="s">
        <v>289</v>
      </c>
      <c r="AI24" s="311" t="s">
        <v>361</v>
      </c>
      <c r="BB24" s="311" t="s">
        <v>369</v>
      </c>
      <c r="BC24" s="327" t="s">
        <v>370</v>
      </c>
      <c r="BD24" s="311" t="s">
        <v>289</v>
      </c>
      <c r="BE24" s="311">
        <f>_xlfn.XLOOKUP($BD24,'Electricity Factors Sources'!$C$2:$C$96,'Electricity Factors Sources'!D$2:D$96,"")</f>
        <v>2025</v>
      </c>
      <c r="BF24" s="311">
        <f>_xlfn.XLOOKUP($BD24,'Electricity Factors Sources'!$C$2:$C$96,'Electricity Factors Sources'!E$2:E$96,"")</f>
        <v>894.70600000000002</v>
      </c>
      <c r="BG24" s="311" t="str">
        <f>_xlfn.XLOOKUP($BD24,'Electricity Factors Sources'!$C$2:$C$96,'Electricity Factors Sources'!F$2:F$96,"")</f>
        <v>lbCO2e / MWh</v>
      </c>
      <c r="BH24" s="311" t="str">
        <f>_xlfn.XLOOKUP($BD24,'Electricity Factors Sources'!$C$2:$C$96,'Electricity Factors Sources'!G$2:G$96,"")</f>
        <v>EPA - GHG Emissions Factors Hub</v>
      </c>
      <c r="BI24" s="311" t="str">
        <f>_xlfn.XLOOKUP($BD24,'Electricity Factors Sources'!$C$2:$C$96,'Electricity Factors Sources'!H$2:H$96,"")</f>
        <v>https://www.epa.gov/egrid/summary-data</v>
      </c>
    </row>
    <row r="25" spans="1:61" ht="28.95" customHeight="1" thickTop="1" thickBot="1" x14ac:dyDescent="0.3">
      <c r="A25" s="230"/>
      <c r="B25" s="231"/>
      <c r="C25" s="231"/>
      <c r="D25" s="223"/>
      <c r="E25" s="221" t="str">
        <f t="shared" si="0"/>
        <v/>
      </c>
      <c r="F25" s="324" t="str">
        <f t="shared" si="1"/>
        <v/>
      </c>
      <c r="G25" s="324" t="str">
        <f t="shared" si="2"/>
        <v/>
      </c>
      <c r="H25" s="271" t="str">
        <f t="shared" si="7"/>
        <v/>
      </c>
      <c r="I25" s="222" t="str">
        <f t="shared" si="4"/>
        <v/>
      </c>
      <c r="J25" s="325" t="e">
        <f t="shared" si="3"/>
        <v>#VALUE!</v>
      </c>
      <c r="K25" s="325">
        <f t="shared" si="5"/>
        <v>0</v>
      </c>
      <c r="V25" s="311" t="s">
        <v>457</v>
      </c>
      <c r="W25" s="326" t="str">
        <f t="shared" si="6"/>
        <v/>
      </c>
      <c r="AH25" s="311" t="s">
        <v>291</v>
      </c>
      <c r="AI25" s="311" t="s">
        <v>362</v>
      </c>
      <c r="BB25" s="311" t="s">
        <v>369</v>
      </c>
      <c r="BC25" s="327" t="s">
        <v>370</v>
      </c>
      <c r="BD25" s="311" t="s">
        <v>291</v>
      </c>
      <c r="BE25" s="311">
        <f>_xlfn.XLOOKUP($BD25,'Electricity Factors Sources'!$C$2:$C$96,'Electricity Factors Sources'!D$2:D$96,"")</f>
        <v>2025</v>
      </c>
      <c r="BF25" s="311">
        <f>_xlfn.XLOOKUP($BD25,'Electricity Factors Sources'!$C$2:$C$96,'Electricity Factors Sources'!E$2:E$96,"")</f>
        <v>741.43499999999995</v>
      </c>
      <c r="BG25" s="311" t="str">
        <f>_xlfn.XLOOKUP($BD25,'Electricity Factors Sources'!$C$2:$C$96,'Electricity Factors Sources'!F$2:F$96,"")</f>
        <v>lbCO2e / MWh</v>
      </c>
      <c r="BH25" s="311" t="str">
        <f>_xlfn.XLOOKUP($BD25,'Electricity Factors Sources'!$C$2:$C$96,'Electricity Factors Sources'!G$2:G$96,"")</f>
        <v>EPA - GHG Emissions Factors Hub</v>
      </c>
      <c r="BI25" s="311" t="str">
        <f>_xlfn.XLOOKUP($BD25,'Electricity Factors Sources'!$C$2:$C$96,'Electricity Factors Sources'!H$2:H$96,"")</f>
        <v>https://www.epa.gov/egrid/summary-data</v>
      </c>
    </row>
    <row r="26" spans="1:61" ht="28.95" customHeight="1" thickTop="1" thickBot="1" x14ac:dyDescent="0.3">
      <c r="A26" s="230"/>
      <c r="B26" s="231"/>
      <c r="C26" s="231"/>
      <c r="D26" s="223"/>
      <c r="E26" s="221" t="str">
        <f t="shared" si="0"/>
        <v/>
      </c>
      <c r="F26" s="324" t="str">
        <f t="shared" si="1"/>
        <v/>
      </c>
      <c r="G26" s="324" t="str">
        <f t="shared" si="2"/>
        <v/>
      </c>
      <c r="H26" s="271" t="str">
        <f t="shared" si="7"/>
        <v/>
      </c>
      <c r="I26" s="222" t="str">
        <f t="shared" si="4"/>
        <v/>
      </c>
      <c r="J26" s="325" t="e">
        <f t="shared" si="3"/>
        <v>#VALUE!</v>
      </c>
      <c r="K26" s="325">
        <f t="shared" si="5"/>
        <v>0</v>
      </c>
      <c r="V26" s="311" t="s">
        <v>457</v>
      </c>
      <c r="W26" s="326" t="str">
        <f t="shared" si="6"/>
        <v/>
      </c>
      <c r="AH26" s="311" t="s">
        <v>293</v>
      </c>
      <c r="AI26" s="311" t="s">
        <v>363</v>
      </c>
      <c r="BB26" s="311" t="s">
        <v>369</v>
      </c>
      <c r="BC26" s="327" t="s">
        <v>370</v>
      </c>
      <c r="BD26" s="311" t="s">
        <v>293</v>
      </c>
      <c r="BE26" s="311">
        <f>_xlfn.XLOOKUP($BD26,'Electricity Factors Sources'!$C$2:$C$96,'Electricity Factors Sources'!D$2:D$96,"")</f>
        <v>2025</v>
      </c>
      <c r="BF26" s="311">
        <f>_xlfn.XLOOKUP($BD26,'Electricity Factors Sources'!$C$2:$C$96,'Electricity Factors Sources'!E$2:E$96,"")</f>
        <v>1247.0440000000001</v>
      </c>
      <c r="BG26" s="311" t="str">
        <f>_xlfn.XLOOKUP($BD26,'Electricity Factors Sources'!$C$2:$C$96,'Electricity Factors Sources'!F$2:F$96,"")</f>
        <v>lbCO2e / MWh</v>
      </c>
      <c r="BH26" s="311" t="str">
        <f>_xlfn.XLOOKUP($BD26,'Electricity Factors Sources'!$C$2:$C$96,'Electricity Factors Sources'!G$2:G$96,"")</f>
        <v>EPA - GHG Emissions Factors Hub</v>
      </c>
      <c r="BI26" s="311" t="str">
        <f>_xlfn.XLOOKUP($BD26,'Electricity Factors Sources'!$C$2:$C$96,'Electricity Factors Sources'!H$2:H$96,"")</f>
        <v>https://www.epa.gov/egrid/summary-data</v>
      </c>
    </row>
    <row r="27" spans="1:61" ht="28.95" customHeight="1" thickTop="1" thickBot="1" x14ac:dyDescent="0.3">
      <c r="A27" s="230"/>
      <c r="B27" s="231"/>
      <c r="C27" s="231"/>
      <c r="D27" s="223"/>
      <c r="E27" s="221" t="str">
        <f t="shared" si="0"/>
        <v/>
      </c>
      <c r="F27" s="324" t="str">
        <f t="shared" si="1"/>
        <v/>
      </c>
      <c r="G27" s="324" t="str">
        <f t="shared" si="2"/>
        <v/>
      </c>
      <c r="H27" s="271" t="str">
        <f t="shared" si="7"/>
        <v/>
      </c>
      <c r="I27" s="222" t="str">
        <f t="shared" si="4"/>
        <v/>
      </c>
      <c r="J27" s="325" t="e">
        <f t="shared" si="3"/>
        <v>#VALUE!</v>
      </c>
      <c r="K27" s="325">
        <f t="shared" si="5"/>
        <v>0</v>
      </c>
      <c r="V27" s="311" t="s">
        <v>457</v>
      </c>
      <c r="W27" s="326" t="str">
        <f t="shared" si="6"/>
        <v/>
      </c>
      <c r="AH27" s="311" t="s">
        <v>295</v>
      </c>
      <c r="AI27" s="311" t="s">
        <v>364</v>
      </c>
      <c r="BB27" s="311" t="s">
        <v>369</v>
      </c>
      <c r="BC27" s="327" t="s">
        <v>370</v>
      </c>
      <c r="BD27" s="311" t="s">
        <v>295</v>
      </c>
      <c r="BE27" s="311">
        <f>_xlfn.XLOOKUP($BD27,'Electricity Factors Sources'!$C$2:$C$96,'Electricity Factors Sources'!D$2:D$96,"")</f>
        <v>2025</v>
      </c>
      <c r="BF27" s="311">
        <f>_xlfn.XLOOKUP($BD27,'Electricity Factors Sources'!$C$2:$C$96,'Electricity Factors Sources'!E$2:E$96,"")</f>
        <v>844.56399999999996</v>
      </c>
      <c r="BG27" s="311" t="str">
        <f>_xlfn.XLOOKUP($BD27,'Electricity Factors Sources'!$C$2:$C$96,'Electricity Factors Sources'!F$2:F$96,"")</f>
        <v>lbCO2e / MWh</v>
      </c>
      <c r="BH27" s="311" t="str">
        <f>_xlfn.XLOOKUP($BD27,'Electricity Factors Sources'!$C$2:$C$96,'Electricity Factors Sources'!G$2:G$96,"")</f>
        <v>EPA - GHG Emissions Factors Hub</v>
      </c>
      <c r="BI27" s="311" t="str">
        <f>_xlfn.XLOOKUP($BD27,'Electricity Factors Sources'!$C$2:$C$96,'Electricity Factors Sources'!H$2:H$96,"")</f>
        <v>https://www.epa.gov/egrid/summary-data</v>
      </c>
    </row>
    <row r="28" spans="1:61" ht="28.95" customHeight="1" thickTop="1" thickBot="1" x14ac:dyDescent="0.3">
      <c r="A28" s="230"/>
      <c r="B28" s="231"/>
      <c r="C28" s="231"/>
      <c r="D28" s="223"/>
      <c r="E28" s="221" t="str">
        <f t="shared" si="0"/>
        <v/>
      </c>
      <c r="F28" s="324" t="str">
        <f t="shared" si="1"/>
        <v/>
      </c>
      <c r="G28" s="324" t="str">
        <f t="shared" si="2"/>
        <v/>
      </c>
      <c r="H28" s="271" t="str">
        <f t="shared" si="7"/>
        <v/>
      </c>
      <c r="I28" s="222" t="str">
        <f t="shared" si="4"/>
        <v/>
      </c>
      <c r="J28" s="325" t="e">
        <f t="shared" si="3"/>
        <v>#VALUE!</v>
      </c>
      <c r="K28" s="325">
        <f t="shared" si="5"/>
        <v>0</v>
      </c>
      <c r="V28" s="311" t="s">
        <v>457</v>
      </c>
      <c r="W28" s="326" t="str">
        <f t="shared" si="6"/>
        <v/>
      </c>
      <c r="AH28" s="311" t="s">
        <v>297</v>
      </c>
      <c r="AI28" s="311" t="s">
        <v>365</v>
      </c>
      <c r="BB28" s="311" t="s">
        <v>369</v>
      </c>
      <c r="BC28" s="327" t="s">
        <v>370</v>
      </c>
      <c r="BD28" s="311" t="s">
        <v>297</v>
      </c>
      <c r="BE28" s="311">
        <f>_xlfn.XLOOKUP($BD28,'Electricity Factors Sources'!$C$2:$C$96,'Electricity Factors Sources'!D$2:D$96,"")</f>
        <v>2025</v>
      </c>
      <c r="BF28" s="311">
        <f>_xlfn.XLOOKUP($BD28,'Electricity Factors Sources'!$C$2:$C$96,'Electricity Factors Sources'!E$2:E$96,"")</f>
        <v>900.90599999999995</v>
      </c>
      <c r="BG28" s="311" t="str">
        <f>_xlfn.XLOOKUP($BD28,'Electricity Factors Sources'!$C$2:$C$96,'Electricity Factors Sources'!F$2:F$96,"")</f>
        <v>lbCO2e / MWh</v>
      </c>
      <c r="BH28" s="311" t="str">
        <f>_xlfn.XLOOKUP($BD28,'Electricity Factors Sources'!$C$2:$C$96,'Electricity Factors Sources'!G$2:G$96,"")</f>
        <v>EPA - GHG Emissions Factors Hub</v>
      </c>
      <c r="BI28" s="311" t="str">
        <f>_xlfn.XLOOKUP($BD28,'Electricity Factors Sources'!$C$2:$C$96,'Electricity Factors Sources'!H$2:H$96,"")</f>
        <v>https://www.epa.gov/egrid/summary-data</v>
      </c>
    </row>
    <row r="29" spans="1:61" ht="28.95" customHeight="1" thickTop="1" thickBot="1" x14ac:dyDescent="0.3">
      <c r="A29" s="230"/>
      <c r="B29" s="231"/>
      <c r="C29" s="231"/>
      <c r="D29" s="223"/>
      <c r="E29" s="221" t="str">
        <f t="shared" si="0"/>
        <v/>
      </c>
      <c r="F29" s="324" t="str">
        <f t="shared" si="1"/>
        <v/>
      </c>
      <c r="G29" s="324" t="str">
        <f t="shared" si="2"/>
        <v/>
      </c>
      <c r="H29" s="271" t="str">
        <f t="shared" si="7"/>
        <v/>
      </c>
      <c r="I29" s="222" t="str">
        <f t="shared" si="4"/>
        <v/>
      </c>
      <c r="J29" s="325" t="e">
        <f t="shared" si="3"/>
        <v>#VALUE!</v>
      </c>
      <c r="K29" s="325">
        <f t="shared" si="5"/>
        <v>0</v>
      </c>
      <c r="V29" s="311" t="s">
        <v>457</v>
      </c>
      <c r="W29" s="326" t="str">
        <f t="shared" si="6"/>
        <v/>
      </c>
      <c r="AH29" s="311" t="s">
        <v>299</v>
      </c>
      <c r="AI29" s="311" t="s">
        <v>366</v>
      </c>
      <c r="BB29" s="311" t="s">
        <v>369</v>
      </c>
      <c r="BC29" s="327" t="s">
        <v>370</v>
      </c>
      <c r="BD29" s="311" t="s">
        <v>299</v>
      </c>
      <c r="BE29" s="311">
        <f>_xlfn.XLOOKUP($BD29,'Electricity Factors Sources'!$C$2:$C$96,'Electricity Factors Sources'!D$2:D$96,"")</f>
        <v>2025</v>
      </c>
      <c r="BF29" s="311">
        <f>_xlfn.XLOOKUP($BD29,'Electricity Factors Sources'!$C$2:$C$96,'Electricity Factors Sources'!E$2:E$96,"")</f>
        <v>593.12</v>
      </c>
      <c r="BG29" s="311" t="str">
        <f>_xlfn.XLOOKUP($BD29,'Electricity Factors Sources'!$C$2:$C$96,'Electricity Factors Sources'!F$2:F$96,"")</f>
        <v>lbCO2e / MWh</v>
      </c>
      <c r="BH29" s="311" t="str">
        <f>_xlfn.XLOOKUP($BD29,'Electricity Factors Sources'!$C$2:$C$96,'Electricity Factors Sources'!G$2:G$96,"")</f>
        <v>EPA - GHG Emissions Factors Hub</v>
      </c>
      <c r="BI29" s="311" t="str">
        <f>_xlfn.XLOOKUP($BD29,'Electricity Factors Sources'!$C$2:$C$96,'Electricity Factors Sources'!H$2:H$96,"")</f>
        <v>https://www.epa.gov/egrid/summary-data</v>
      </c>
    </row>
    <row r="30" spans="1:61" ht="28.95" customHeight="1" thickTop="1" thickBot="1" x14ac:dyDescent="0.3">
      <c r="A30" s="230"/>
      <c r="B30" s="231"/>
      <c r="C30" s="231"/>
      <c r="D30" s="223"/>
      <c r="E30" s="221" t="str">
        <f t="shared" si="0"/>
        <v/>
      </c>
      <c r="F30" s="324" t="str">
        <f t="shared" si="1"/>
        <v/>
      </c>
      <c r="G30" s="324" t="str">
        <f t="shared" si="2"/>
        <v/>
      </c>
      <c r="H30" s="271" t="str">
        <f t="shared" si="7"/>
        <v/>
      </c>
      <c r="I30" s="222" t="str">
        <f t="shared" si="4"/>
        <v/>
      </c>
      <c r="J30" s="325" t="e">
        <f t="shared" si="3"/>
        <v>#VALUE!</v>
      </c>
      <c r="K30" s="325">
        <f t="shared" si="5"/>
        <v>0</v>
      </c>
      <c r="V30" s="311" t="s">
        <v>457</v>
      </c>
      <c r="W30" s="326" t="str">
        <f t="shared" si="6"/>
        <v/>
      </c>
      <c r="AH30" s="311" t="s">
        <v>300</v>
      </c>
      <c r="AI30" s="311" t="s">
        <v>368</v>
      </c>
      <c r="BB30" s="311" t="s">
        <v>369</v>
      </c>
      <c r="BC30" s="327" t="s">
        <v>370</v>
      </c>
      <c r="BD30" s="311" t="s">
        <v>300</v>
      </c>
      <c r="BE30" s="311">
        <f>_xlfn.XLOOKUP($BD30,'Electricity Factors Sources'!$C$2:$C$96,'Electricity Factors Sources'!D$2:D$96,"")</f>
        <v>2025</v>
      </c>
      <c r="BF30" s="311">
        <f>_xlfn.XLOOKUP($BD30,'Electricity Factors Sources'!$C$2:$C$96,'Electricity Factors Sources'!E$2:E$96,"")</f>
        <v>775.21799999999996</v>
      </c>
      <c r="BG30" s="311" t="str">
        <f>_xlfn.XLOOKUP($BD30,'Electricity Factors Sources'!$C$2:$C$96,'Electricity Factors Sources'!F$2:F$96,"")</f>
        <v>lbCO2e / MWh</v>
      </c>
      <c r="BH30" s="311" t="str">
        <f>_xlfn.XLOOKUP($BD30,'Electricity Factors Sources'!$C$2:$C$96,'Electricity Factors Sources'!G$2:G$96,"")</f>
        <v>EPA - GHG Emissions Factors Hub</v>
      </c>
      <c r="BI30" s="311" t="str">
        <f>_xlfn.XLOOKUP($BD30,'Electricity Factors Sources'!$C$2:$C$96,'Electricity Factors Sources'!H$2:H$96,"")</f>
        <v>https://www.epa.gov/egrid/summary-data</v>
      </c>
    </row>
    <row r="31" spans="1:61" ht="28.95" customHeight="1" thickTop="1" thickBot="1" x14ac:dyDescent="0.3">
      <c r="A31" s="230"/>
      <c r="B31" s="231"/>
      <c r="C31" s="231"/>
      <c r="D31" s="223"/>
      <c r="E31" s="221" t="str">
        <f t="shared" si="0"/>
        <v/>
      </c>
      <c r="F31" s="324" t="str">
        <f t="shared" si="1"/>
        <v/>
      </c>
      <c r="G31" s="324" t="str">
        <f t="shared" si="2"/>
        <v/>
      </c>
      <c r="H31" s="271" t="str">
        <f t="shared" si="7"/>
        <v/>
      </c>
      <c r="I31" s="222" t="str">
        <f t="shared" si="4"/>
        <v/>
      </c>
      <c r="J31" s="325" t="e">
        <f t="shared" si="3"/>
        <v>#VALUE!</v>
      </c>
      <c r="K31" s="325">
        <f t="shared" si="5"/>
        <v>0</v>
      </c>
      <c r="V31" s="311" t="s">
        <v>457</v>
      </c>
      <c r="W31" s="326" t="str">
        <f t="shared" si="6"/>
        <v/>
      </c>
      <c r="AI31" s="311" t="s">
        <v>367</v>
      </c>
      <c r="BB31" s="311" t="s">
        <v>337</v>
      </c>
      <c r="BC31" s="311" t="s">
        <v>414</v>
      </c>
      <c r="BD31" s="311" t="s">
        <v>340</v>
      </c>
      <c r="BE31" s="311">
        <f>_xlfn.XLOOKUP($BD31,'Electricity Factors Sources'!$C$2:$C$96,'Electricity Factors Sources'!D$2:D$96,"")</f>
        <v>2023</v>
      </c>
      <c r="BF31" s="311">
        <f>_xlfn.XLOOKUP($BD31,'Electricity Factors Sources'!$C$2:$C$96,'Electricity Factors Sources'!E$2:E$96,"")</f>
        <v>85</v>
      </c>
      <c r="BG31" s="311" t="str">
        <f>_xlfn.XLOOKUP($BD31,'Electricity Factors Sources'!$C$2:$C$96,'Electricity Factors Sources'!F$2:F$96,"")</f>
        <v>gCO2e / kWh</v>
      </c>
      <c r="BH31" s="311" t="str">
        <f>_xlfn.XLOOKUP($BD31,'Electricity Factors Sources'!$C$2:$C$96,'Electricity Factors Sources'!G$2:G$96,"")</f>
        <v>European Environment Agency - EEA</v>
      </c>
      <c r="BI31" s="311" t="str">
        <f>_xlfn.XLOOKUP($BD31,'Electricity Factors Sources'!$C$2:$C$96,'Electricity Factors Sources'!H$2:H$96,"")</f>
        <v>https://www.eea.europa.eu/en/analysis/indicators/greenhouse-gas-emission-intensity-of-1</v>
      </c>
    </row>
    <row r="32" spans="1:61" ht="28.95" customHeight="1" thickTop="1" thickBot="1" x14ac:dyDescent="0.3">
      <c r="A32" s="230"/>
      <c r="B32" s="231"/>
      <c r="C32" s="231"/>
      <c r="D32" s="223"/>
      <c r="E32" s="221" t="str">
        <f t="shared" si="0"/>
        <v/>
      </c>
      <c r="F32" s="324" t="str">
        <f t="shared" si="1"/>
        <v/>
      </c>
      <c r="G32" s="324" t="str">
        <f t="shared" si="2"/>
        <v/>
      </c>
      <c r="H32" s="271" t="str">
        <f t="shared" si="7"/>
        <v/>
      </c>
      <c r="I32" s="222" t="str">
        <f t="shared" si="4"/>
        <v/>
      </c>
      <c r="J32" s="325" t="e">
        <f t="shared" si="3"/>
        <v>#VALUE!</v>
      </c>
      <c r="K32" s="325">
        <f t="shared" si="5"/>
        <v>0</v>
      </c>
      <c r="V32" s="311" t="s">
        <v>457</v>
      </c>
      <c r="W32" s="326" t="str">
        <f t="shared" si="6"/>
        <v/>
      </c>
      <c r="BB32" s="311" t="s">
        <v>337</v>
      </c>
      <c r="BC32" s="311" t="s">
        <v>414</v>
      </c>
      <c r="BD32" s="311" t="s">
        <v>341</v>
      </c>
      <c r="BE32" s="311">
        <f>_xlfn.XLOOKUP($BD32,'Electricity Factors Sources'!$C$2:$C$96,'Electricity Factors Sources'!D$2:D$96,"")</f>
        <v>2023</v>
      </c>
      <c r="BF32" s="311">
        <f>_xlfn.XLOOKUP($BD32,'Electricity Factors Sources'!$C$2:$C$96,'Electricity Factors Sources'!E$2:E$96,"")</f>
        <v>145</v>
      </c>
      <c r="BG32" s="311" t="str">
        <f>_xlfn.XLOOKUP($BD32,'Electricity Factors Sources'!$C$2:$C$96,'Electricity Factors Sources'!F$2:F$96,"")</f>
        <v>gCO2e / kWh</v>
      </c>
      <c r="BH32" s="311" t="str">
        <f>_xlfn.XLOOKUP($BD32,'Electricity Factors Sources'!$C$2:$C$96,'Electricity Factors Sources'!G$2:G$96,"")</f>
        <v>European Environment Agency - EEA</v>
      </c>
      <c r="BI32" s="311" t="str">
        <f>_xlfn.XLOOKUP($BD32,'Electricity Factors Sources'!$C$2:$C$96,'Electricity Factors Sources'!H$2:H$96,"")</f>
        <v>https://www.eea.europa.eu/en/analysis/indicators/greenhouse-gas-emission-intensity-of-1</v>
      </c>
    </row>
    <row r="33" spans="1:61" ht="28.95" customHeight="1" thickTop="1" thickBot="1" x14ac:dyDescent="0.3">
      <c r="A33" s="230"/>
      <c r="B33" s="231"/>
      <c r="C33" s="231"/>
      <c r="D33" s="223"/>
      <c r="E33" s="221" t="str">
        <f t="shared" si="0"/>
        <v/>
      </c>
      <c r="F33" s="324" t="str">
        <f t="shared" si="1"/>
        <v/>
      </c>
      <c r="G33" s="324" t="str">
        <f t="shared" si="2"/>
        <v/>
      </c>
      <c r="H33" s="271" t="str">
        <f t="shared" si="7"/>
        <v/>
      </c>
      <c r="I33" s="222" t="str">
        <f t="shared" si="4"/>
        <v/>
      </c>
      <c r="J33" s="325" t="e">
        <f t="shared" si="3"/>
        <v>#VALUE!</v>
      </c>
      <c r="K33" s="325">
        <f t="shared" si="5"/>
        <v>0</v>
      </c>
      <c r="V33" s="311" t="s">
        <v>457</v>
      </c>
      <c r="W33" s="326" t="str">
        <f t="shared" si="6"/>
        <v/>
      </c>
      <c r="BB33" s="311" t="s">
        <v>337</v>
      </c>
      <c r="BC33" s="311" t="s">
        <v>414</v>
      </c>
      <c r="BD33" s="311" t="s">
        <v>342</v>
      </c>
      <c r="BE33" s="311">
        <f>_xlfn.XLOOKUP($BD33,'Electricity Factors Sources'!$C$2:$C$96,'Electricity Factors Sources'!D$2:D$96,"")</f>
        <v>2023</v>
      </c>
      <c r="BF33" s="311">
        <f>_xlfn.XLOOKUP($BD33,'Electricity Factors Sources'!$C$2:$C$96,'Electricity Factors Sources'!E$2:E$96,"")</f>
        <v>281</v>
      </c>
      <c r="BG33" s="311" t="str">
        <f>_xlfn.XLOOKUP($BD33,'Electricity Factors Sources'!$C$2:$C$96,'Electricity Factors Sources'!F$2:F$96,"")</f>
        <v>gCO2e / kWh</v>
      </c>
      <c r="BH33" s="311" t="str">
        <f>_xlfn.XLOOKUP($BD33,'Electricity Factors Sources'!$C$2:$C$96,'Electricity Factors Sources'!G$2:G$96,"")</f>
        <v>European Environment Agency - EEA</v>
      </c>
      <c r="BI33" s="311" t="str">
        <f>_xlfn.XLOOKUP($BD33,'Electricity Factors Sources'!$C$2:$C$96,'Electricity Factors Sources'!H$2:H$96,"")</f>
        <v>https://www.eea.europa.eu/en/analysis/indicators/greenhouse-gas-emission-intensity-of-1</v>
      </c>
    </row>
    <row r="34" spans="1:61" ht="28.95" customHeight="1" thickTop="1" thickBot="1" x14ac:dyDescent="0.3">
      <c r="A34" s="230"/>
      <c r="B34" s="231"/>
      <c r="C34" s="231"/>
      <c r="D34" s="223"/>
      <c r="E34" s="221" t="str">
        <f t="shared" si="0"/>
        <v/>
      </c>
      <c r="F34" s="324" t="str">
        <f t="shared" si="1"/>
        <v/>
      </c>
      <c r="G34" s="324" t="str">
        <f t="shared" si="2"/>
        <v/>
      </c>
      <c r="H34" s="271" t="str">
        <f t="shared" si="7"/>
        <v/>
      </c>
      <c r="I34" s="222" t="str">
        <f t="shared" si="4"/>
        <v/>
      </c>
      <c r="J34" s="325" t="e">
        <f t="shared" si="3"/>
        <v>#VALUE!</v>
      </c>
      <c r="K34" s="325">
        <f t="shared" si="5"/>
        <v>0</v>
      </c>
      <c r="V34" s="311" t="s">
        <v>457</v>
      </c>
      <c r="W34" s="326" t="str">
        <f t="shared" si="6"/>
        <v/>
      </c>
      <c r="BB34" s="311" t="s">
        <v>337</v>
      </c>
      <c r="BC34" s="311" t="s">
        <v>414</v>
      </c>
      <c r="BD34" s="311" t="s">
        <v>343</v>
      </c>
      <c r="BE34" s="311">
        <f>_xlfn.XLOOKUP($BD34,'Electricity Factors Sources'!$C$2:$C$96,'Electricity Factors Sources'!D$2:D$96,"")</f>
        <v>2023</v>
      </c>
      <c r="BF34" s="311">
        <f>_xlfn.XLOOKUP($BD34,'Electricity Factors Sources'!$C$2:$C$96,'Electricity Factors Sources'!E$2:E$96,"")</f>
        <v>134</v>
      </c>
      <c r="BG34" s="311" t="str">
        <f>_xlfn.XLOOKUP($BD34,'Electricity Factors Sources'!$C$2:$C$96,'Electricity Factors Sources'!F$2:F$96,"")</f>
        <v>gCO2e / kWh</v>
      </c>
      <c r="BH34" s="311" t="str">
        <f>_xlfn.XLOOKUP($BD34,'Electricity Factors Sources'!$C$2:$C$96,'Electricity Factors Sources'!G$2:G$96,"")</f>
        <v>European Environment Agency - EEA</v>
      </c>
      <c r="BI34" s="311" t="str">
        <f>_xlfn.XLOOKUP($BD34,'Electricity Factors Sources'!$C$2:$C$96,'Electricity Factors Sources'!H$2:H$96,"")</f>
        <v>https://www.eea.europa.eu/en/analysis/indicators/greenhouse-gas-emission-intensity-of-1</v>
      </c>
    </row>
    <row r="35" spans="1:61" ht="28.95" customHeight="1" thickTop="1" thickBot="1" x14ac:dyDescent="0.3">
      <c r="A35" s="230"/>
      <c r="B35" s="231"/>
      <c r="C35" s="231"/>
      <c r="D35" s="223"/>
      <c r="E35" s="221" t="str">
        <f t="shared" si="0"/>
        <v/>
      </c>
      <c r="F35" s="324" t="str">
        <f t="shared" si="1"/>
        <v/>
      </c>
      <c r="G35" s="324" t="str">
        <f t="shared" si="2"/>
        <v/>
      </c>
      <c r="H35" s="271" t="str">
        <f t="shared" si="7"/>
        <v/>
      </c>
      <c r="I35" s="222" t="str">
        <f t="shared" si="4"/>
        <v/>
      </c>
      <c r="J35" s="325" t="e">
        <f t="shared" si="3"/>
        <v>#VALUE!</v>
      </c>
      <c r="K35" s="325">
        <f t="shared" si="5"/>
        <v>0</v>
      </c>
      <c r="V35" s="311" t="s">
        <v>457</v>
      </c>
      <c r="W35" s="326" t="str">
        <f t="shared" si="6"/>
        <v/>
      </c>
      <c r="BB35" s="311" t="s">
        <v>337</v>
      </c>
      <c r="BC35" s="311" t="s">
        <v>414</v>
      </c>
      <c r="BD35" s="311" t="s">
        <v>344</v>
      </c>
      <c r="BE35" s="311">
        <f>_xlfn.XLOOKUP($BD35,'Electricity Factors Sources'!$C$2:$C$96,'Electricity Factors Sources'!D$2:D$96,"")</f>
        <v>2023</v>
      </c>
      <c r="BF35" s="311">
        <f>_xlfn.XLOOKUP($BD35,'Electricity Factors Sources'!$C$2:$C$96,'Electricity Factors Sources'!E$2:E$96,"")</f>
        <v>585</v>
      </c>
      <c r="BG35" s="311" t="str">
        <f>_xlfn.XLOOKUP($BD35,'Electricity Factors Sources'!$C$2:$C$96,'Electricity Factors Sources'!F$2:F$96,"")</f>
        <v>gCO2e / kWh</v>
      </c>
      <c r="BH35" s="311" t="str">
        <f>_xlfn.XLOOKUP($BD35,'Electricity Factors Sources'!$C$2:$C$96,'Electricity Factors Sources'!G$2:G$96,"")</f>
        <v>European Environment Agency - EEA</v>
      </c>
      <c r="BI35" s="311" t="str">
        <f>_xlfn.XLOOKUP($BD35,'Electricity Factors Sources'!$C$2:$C$96,'Electricity Factors Sources'!H$2:H$96,"")</f>
        <v>https://www.eea.europa.eu/en/analysis/indicators/greenhouse-gas-emission-intensity-of-1</v>
      </c>
    </row>
    <row r="36" spans="1:61" ht="28.95" customHeight="1" thickTop="1" thickBot="1" x14ac:dyDescent="0.3">
      <c r="A36" s="230"/>
      <c r="B36" s="231"/>
      <c r="C36" s="231"/>
      <c r="D36" s="223"/>
      <c r="E36" s="221" t="str">
        <f t="shared" si="0"/>
        <v/>
      </c>
      <c r="F36" s="324" t="str">
        <f t="shared" si="1"/>
        <v/>
      </c>
      <c r="G36" s="324" t="str">
        <f t="shared" si="2"/>
        <v/>
      </c>
      <c r="H36" s="271" t="str">
        <f t="shared" si="7"/>
        <v/>
      </c>
      <c r="I36" s="222" t="str">
        <f t="shared" si="4"/>
        <v/>
      </c>
      <c r="J36" s="325" t="e">
        <f t="shared" si="3"/>
        <v>#VALUE!</v>
      </c>
      <c r="K36" s="325">
        <f t="shared" si="5"/>
        <v>0</v>
      </c>
      <c r="V36" s="311" t="s">
        <v>457</v>
      </c>
      <c r="W36" s="326" t="str">
        <f t="shared" si="6"/>
        <v/>
      </c>
      <c r="BB36" s="311" t="s">
        <v>337</v>
      </c>
      <c r="BC36" s="311" t="s">
        <v>414</v>
      </c>
      <c r="BD36" s="311" t="s">
        <v>345</v>
      </c>
      <c r="BE36" s="311">
        <f>_xlfn.XLOOKUP($BD36,'Electricity Factors Sources'!$C$2:$C$96,'Electricity Factors Sources'!D$2:D$96,"")</f>
        <v>2023</v>
      </c>
      <c r="BF36" s="311">
        <f>_xlfn.XLOOKUP($BD36,'Electricity Factors Sources'!$C$2:$C$96,'Electricity Factors Sources'!E$2:E$96,"")</f>
        <v>440</v>
      </c>
      <c r="BG36" s="311" t="str">
        <f>_xlfn.XLOOKUP($BD36,'Electricity Factors Sources'!$C$2:$C$96,'Electricity Factors Sources'!F$2:F$96,"")</f>
        <v>gCO2e / kWh</v>
      </c>
      <c r="BH36" s="311" t="str">
        <f>_xlfn.XLOOKUP($BD36,'Electricity Factors Sources'!$C$2:$C$96,'Electricity Factors Sources'!G$2:G$96,"")</f>
        <v>European Environment Agency - EEA</v>
      </c>
      <c r="BI36" s="311" t="str">
        <f>_xlfn.XLOOKUP($BD36,'Electricity Factors Sources'!$C$2:$C$96,'Electricity Factors Sources'!H$2:H$96,"")</f>
        <v>https://www.eea.europa.eu/en/analysis/indicators/greenhouse-gas-emission-intensity-of-1</v>
      </c>
    </row>
    <row r="37" spans="1:61" ht="28.95" customHeight="1" thickTop="1" thickBot="1" x14ac:dyDescent="0.3">
      <c r="A37" s="230"/>
      <c r="B37" s="231"/>
      <c r="C37" s="231"/>
      <c r="D37" s="224"/>
      <c r="E37" s="221" t="str">
        <f t="shared" si="0"/>
        <v/>
      </c>
      <c r="F37" s="324" t="str">
        <f t="shared" si="1"/>
        <v/>
      </c>
      <c r="G37" s="324" t="str">
        <f t="shared" si="2"/>
        <v/>
      </c>
      <c r="H37" s="271" t="str">
        <f t="shared" si="7"/>
        <v/>
      </c>
      <c r="I37" s="222" t="str">
        <f t="shared" si="4"/>
        <v/>
      </c>
      <c r="J37" s="325" t="e">
        <f t="shared" si="3"/>
        <v>#VALUE!</v>
      </c>
      <c r="K37" s="325">
        <f t="shared" si="5"/>
        <v>0</v>
      </c>
      <c r="V37" s="311" t="s">
        <v>457</v>
      </c>
      <c r="W37" s="326" t="str">
        <f t="shared" si="6"/>
        <v/>
      </c>
      <c r="BB37" s="311" t="s">
        <v>337</v>
      </c>
      <c r="BC37" s="311" t="s">
        <v>414</v>
      </c>
      <c r="BD37" s="311" t="s">
        <v>346</v>
      </c>
      <c r="BE37" s="311">
        <f>_xlfn.XLOOKUP($BD37,'Electricity Factors Sources'!$C$2:$C$96,'Electricity Factors Sources'!D$2:D$96,"")</f>
        <v>2023</v>
      </c>
      <c r="BF37" s="311">
        <f>_xlfn.XLOOKUP($BD37,'Electricity Factors Sources'!$C$2:$C$96,'Electricity Factors Sources'!E$2:E$96,"")</f>
        <v>94</v>
      </c>
      <c r="BG37" s="311" t="str">
        <f>_xlfn.XLOOKUP($BD37,'Electricity Factors Sources'!$C$2:$C$96,'Electricity Factors Sources'!F$2:F$96,"")</f>
        <v>gCO2e / kWh</v>
      </c>
      <c r="BH37" s="311" t="str">
        <f>_xlfn.XLOOKUP($BD37,'Electricity Factors Sources'!$C$2:$C$96,'Electricity Factors Sources'!G$2:G$96,"")</f>
        <v>European Environment Agency - EEA</v>
      </c>
      <c r="BI37" s="311" t="str">
        <f>_xlfn.XLOOKUP($BD37,'Electricity Factors Sources'!$C$2:$C$96,'Electricity Factors Sources'!H$2:H$96,"")</f>
        <v>https://www.eea.europa.eu/en/analysis/indicators/greenhouse-gas-emission-intensity-of-1</v>
      </c>
    </row>
    <row r="38" spans="1:61" ht="28.95" customHeight="1" thickTop="1" thickBot="1" x14ac:dyDescent="0.3">
      <c r="A38" s="230"/>
      <c r="B38" s="231"/>
      <c r="C38" s="231"/>
      <c r="D38" s="224"/>
      <c r="E38" s="221" t="str">
        <f t="shared" si="0"/>
        <v/>
      </c>
      <c r="F38" s="324" t="str">
        <f t="shared" si="1"/>
        <v/>
      </c>
      <c r="G38" s="324" t="str">
        <f t="shared" si="2"/>
        <v/>
      </c>
      <c r="H38" s="271" t="str">
        <f t="shared" si="7"/>
        <v/>
      </c>
      <c r="I38" s="222" t="str">
        <f t="shared" si="4"/>
        <v/>
      </c>
      <c r="J38" s="325" t="e">
        <f t="shared" si="3"/>
        <v>#VALUE!</v>
      </c>
      <c r="K38" s="325">
        <f t="shared" si="5"/>
        <v>0</v>
      </c>
      <c r="V38" s="311" t="s">
        <v>457</v>
      </c>
      <c r="W38" s="326" t="str">
        <f t="shared" si="6"/>
        <v/>
      </c>
      <c r="BB38" s="311" t="s">
        <v>337</v>
      </c>
      <c r="BC38" s="311" t="s">
        <v>414</v>
      </c>
      <c r="BD38" s="311" t="s">
        <v>347</v>
      </c>
      <c r="BE38" s="311">
        <f>_xlfn.XLOOKUP($BD38,'Electricity Factors Sources'!$C$2:$C$96,'Electricity Factors Sources'!D$2:D$96,"")</f>
        <v>2023</v>
      </c>
      <c r="BF38" s="311">
        <f>_xlfn.XLOOKUP($BD38,'Electricity Factors Sources'!$C$2:$C$96,'Electricity Factors Sources'!E$2:E$96,"")</f>
        <v>690</v>
      </c>
      <c r="BG38" s="311" t="str">
        <f>_xlfn.XLOOKUP($BD38,'Electricity Factors Sources'!$C$2:$C$96,'Electricity Factors Sources'!F$2:F$96,"")</f>
        <v>gCO2e / kWh</v>
      </c>
      <c r="BH38" s="311" t="str">
        <f>_xlfn.XLOOKUP($BD38,'Electricity Factors Sources'!$C$2:$C$96,'Electricity Factors Sources'!G$2:G$96,"")</f>
        <v>European Environment Agency - EEA</v>
      </c>
      <c r="BI38" s="311" t="str">
        <f>_xlfn.XLOOKUP($BD38,'Electricity Factors Sources'!$C$2:$C$96,'Electricity Factors Sources'!H$2:H$96,"")</f>
        <v>https://www.eea.europa.eu/en/analysis/indicators/greenhouse-gas-emission-intensity-of-1</v>
      </c>
    </row>
    <row r="39" spans="1:61" ht="28.95" customHeight="1" thickTop="1" thickBot="1" x14ac:dyDescent="0.3">
      <c r="A39" s="230"/>
      <c r="B39" s="231"/>
      <c r="C39" s="231"/>
      <c r="D39" s="224"/>
      <c r="E39" s="221" t="str">
        <f t="shared" si="0"/>
        <v/>
      </c>
      <c r="F39" s="324" t="str">
        <f t="shared" si="1"/>
        <v/>
      </c>
      <c r="G39" s="324" t="str">
        <f t="shared" si="2"/>
        <v/>
      </c>
      <c r="H39" s="271" t="str">
        <f t="shared" si="7"/>
        <v/>
      </c>
      <c r="I39" s="222" t="str">
        <f t="shared" si="4"/>
        <v/>
      </c>
      <c r="J39" s="325" t="e">
        <f t="shared" si="3"/>
        <v>#VALUE!</v>
      </c>
      <c r="K39" s="325">
        <f t="shared" si="5"/>
        <v>0</v>
      </c>
      <c r="V39" s="311" t="s">
        <v>457</v>
      </c>
      <c r="W39" s="326" t="str">
        <f t="shared" si="6"/>
        <v/>
      </c>
      <c r="BB39" s="311" t="s">
        <v>337</v>
      </c>
      <c r="BC39" s="311" t="s">
        <v>414</v>
      </c>
      <c r="BD39" s="311" t="s">
        <v>348</v>
      </c>
      <c r="BE39" s="311">
        <f>_xlfn.XLOOKUP($BD39,'Electricity Factors Sources'!$C$2:$C$96,'Electricity Factors Sources'!D$2:D$96,"")</f>
        <v>2023</v>
      </c>
      <c r="BF39" s="311">
        <f>_xlfn.XLOOKUP($BD39,'Electricity Factors Sources'!$C$2:$C$96,'Electricity Factors Sources'!E$2:E$96,"")</f>
        <v>210</v>
      </c>
      <c r="BG39" s="311" t="str">
        <f>_xlfn.XLOOKUP($BD39,'Electricity Factors Sources'!$C$2:$C$96,'Electricity Factors Sources'!F$2:F$96,"")</f>
        <v>gCO2e / kWh</v>
      </c>
      <c r="BH39" s="311" t="str">
        <f>_xlfn.XLOOKUP($BD39,'Electricity Factors Sources'!$C$2:$C$96,'Electricity Factors Sources'!G$2:G$96,"")</f>
        <v>European Environment Agency - EEA</v>
      </c>
      <c r="BI39" s="311" t="str">
        <f>_xlfn.XLOOKUP($BD39,'Electricity Factors Sources'!$C$2:$C$96,'Electricity Factors Sources'!H$2:H$96,"")</f>
        <v>https://www.eea.europa.eu/en/analysis/indicators/greenhouse-gas-emission-intensity-of-1</v>
      </c>
    </row>
    <row r="40" spans="1:61" ht="28.95" customHeight="1" thickTop="1" thickBot="1" x14ac:dyDescent="0.3">
      <c r="A40" s="230"/>
      <c r="B40" s="231"/>
      <c r="C40" s="231"/>
      <c r="D40" s="224"/>
      <c r="E40" s="221" t="str">
        <f t="shared" si="0"/>
        <v/>
      </c>
      <c r="F40" s="324" t="str">
        <f t="shared" si="1"/>
        <v/>
      </c>
      <c r="G40" s="324" t="str">
        <f t="shared" si="2"/>
        <v/>
      </c>
      <c r="H40" s="271" t="str">
        <f t="shared" si="7"/>
        <v/>
      </c>
      <c r="I40" s="222" t="str">
        <f t="shared" si="4"/>
        <v/>
      </c>
      <c r="J40" s="325" t="e">
        <f t="shared" si="3"/>
        <v>#VALUE!</v>
      </c>
      <c r="K40" s="325">
        <f t="shared" si="5"/>
        <v>0</v>
      </c>
      <c r="V40" s="311" t="s">
        <v>457</v>
      </c>
      <c r="W40" s="326" t="str">
        <f t="shared" si="6"/>
        <v/>
      </c>
      <c r="BB40" s="311" t="s">
        <v>337</v>
      </c>
      <c r="BC40" s="311" t="s">
        <v>414</v>
      </c>
      <c r="BD40" s="311" t="s">
        <v>349</v>
      </c>
      <c r="BE40" s="311">
        <f>_xlfn.XLOOKUP($BD40,'Electricity Factors Sources'!$C$2:$C$96,'Electricity Factors Sources'!D$2:D$96,"")</f>
        <v>2023</v>
      </c>
      <c r="BF40" s="311">
        <f>_xlfn.XLOOKUP($BD40,'Electricity Factors Sources'!$C$2:$C$96,'Electricity Factors Sources'!E$2:E$96,"")</f>
        <v>40</v>
      </c>
      <c r="BG40" s="311" t="str">
        <f>_xlfn.XLOOKUP($BD40,'Electricity Factors Sources'!$C$2:$C$96,'Electricity Factors Sources'!F$2:F$96,"")</f>
        <v>gCO2e / kWh</v>
      </c>
      <c r="BH40" s="311" t="str">
        <f>_xlfn.XLOOKUP($BD40,'Electricity Factors Sources'!$C$2:$C$96,'Electricity Factors Sources'!G$2:G$96,"")</f>
        <v>European Environment Agency - EEA</v>
      </c>
      <c r="BI40" s="311" t="str">
        <f>_xlfn.XLOOKUP($BD40,'Electricity Factors Sources'!$C$2:$C$96,'Electricity Factors Sources'!H$2:H$96,"")</f>
        <v>https://www.eea.europa.eu/en/analysis/indicators/greenhouse-gas-emission-intensity-of-1</v>
      </c>
    </row>
    <row r="41" spans="1:61" ht="28.95" customHeight="1" thickTop="1" thickBot="1" x14ac:dyDescent="0.3">
      <c r="A41" s="230"/>
      <c r="B41" s="231"/>
      <c r="C41" s="231"/>
      <c r="D41" s="224"/>
      <c r="E41" s="221" t="str">
        <f t="shared" si="0"/>
        <v/>
      </c>
      <c r="F41" s="324" t="str">
        <f t="shared" si="1"/>
        <v/>
      </c>
      <c r="G41" s="324" t="str">
        <f t="shared" si="2"/>
        <v/>
      </c>
      <c r="H41" s="271" t="str">
        <f t="shared" si="7"/>
        <v/>
      </c>
      <c r="I41" s="222" t="str">
        <f t="shared" si="4"/>
        <v/>
      </c>
      <c r="J41" s="325" t="e">
        <f t="shared" si="3"/>
        <v>#VALUE!</v>
      </c>
      <c r="K41" s="325">
        <f t="shared" si="5"/>
        <v>0</v>
      </c>
      <c r="V41" s="311" t="s">
        <v>457</v>
      </c>
      <c r="W41" s="326" t="str">
        <f t="shared" si="6"/>
        <v/>
      </c>
      <c r="BB41" s="311" t="s">
        <v>337</v>
      </c>
      <c r="BC41" s="311" t="s">
        <v>414</v>
      </c>
      <c r="BD41" s="311" t="s">
        <v>350</v>
      </c>
      <c r="BE41" s="311">
        <f>_xlfn.XLOOKUP($BD41,'Electricity Factors Sources'!$C$2:$C$96,'Electricity Factors Sources'!D$2:D$96,"")</f>
        <v>2023</v>
      </c>
      <c r="BF41" s="311">
        <f>_xlfn.XLOOKUP($BD41,'Electricity Factors Sources'!$C$2:$C$96,'Electricity Factors Sources'!E$2:E$96,"")</f>
        <v>50</v>
      </c>
      <c r="BG41" s="311" t="str">
        <f>_xlfn.XLOOKUP($BD41,'Electricity Factors Sources'!$C$2:$C$96,'Electricity Factors Sources'!F$2:F$96,"")</f>
        <v>gCO2e / kWh</v>
      </c>
      <c r="BH41" s="311" t="str">
        <f>_xlfn.XLOOKUP($BD41,'Electricity Factors Sources'!$C$2:$C$96,'Electricity Factors Sources'!G$2:G$96,"")</f>
        <v>European Environment Agency - EEA</v>
      </c>
      <c r="BI41" s="311" t="str">
        <f>_xlfn.XLOOKUP($BD41,'Electricity Factors Sources'!$C$2:$C$96,'Electricity Factors Sources'!H$2:H$96,"")</f>
        <v>https://www.eea.europa.eu/en/analysis/indicators/greenhouse-gas-emission-intensity-of-1</v>
      </c>
    </row>
    <row r="42" spans="1:61" ht="28.95" customHeight="1" thickTop="1" thickBot="1" x14ac:dyDescent="0.3">
      <c r="A42" s="230"/>
      <c r="B42" s="231"/>
      <c r="C42" s="231"/>
      <c r="D42" s="224"/>
      <c r="E42" s="221" t="str">
        <f t="shared" si="0"/>
        <v/>
      </c>
      <c r="F42" s="324" t="str">
        <f t="shared" si="1"/>
        <v/>
      </c>
      <c r="G42" s="324" t="str">
        <f t="shared" si="2"/>
        <v/>
      </c>
      <c r="H42" s="271" t="str">
        <f t="shared" si="7"/>
        <v/>
      </c>
      <c r="I42" s="222" t="str">
        <f t="shared" si="4"/>
        <v/>
      </c>
      <c r="J42" s="325" t="e">
        <f t="shared" si="3"/>
        <v>#VALUE!</v>
      </c>
      <c r="K42" s="325">
        <f t="shared" si="5"/>
        <v>0</v>
      </c>
      <c r="V42" s="311" t="s">
        <v>457</v>
      </c>
      <c r="W42" s="326" t="str">
        <f t="shared" si="6"/>
        <v/>
      </c>
      <c r="BB42" s="311" t="s">
        <v>337</v>
      </c>
      <c r="BC42" s="311" t="s">
        <v>414</v>
      </c>
      <c r="BD42" s="311" t="s">
        <v>351</v>
      </c>
      <c r="BE42" s="311">
        <f>_xlfn.XLOOKUP($BD42,'Electricity Factors Sources'!$C$2:$C$96,'Electricity Factors Sources'!D$2:D$96,"")</f>
        <v>2023</v>
      </c>
      <c r="BF42" s="311">
        <f>_xlfn.XLOOKUP($BD42,'Electricity Factors Sources'!$C$2:$C$96,'Electricity Factors Sources'!E$2:E$96,"")</f>
        <v>329</v>
      </c>
      <c r="BG42" s="311" t="str">
        <f>_xlfn.XLOOKUP($BD42,'Electricity Factors Sources'!$C$2:$C$96,'Electricity Factors Sources'!F$2:F$96,"")</f>
        <v>gCO2e / kWh</v>
      </c>
      <c r="BH42" s="311" t="str">
        <f>_xlfn.XLOOKUP($BD42,'Electricity Factors Sources'!$C$2:$C$96,'Electricity Factors Sources'!G$2:G$96,"")</f>
        <v>European Environment Agency - EEA</v>
      </c>
      <c r="BI42" s="311" t="str">
        <f>_xlfn.XLOOKUP($BD42,'Electricity Factors Sources'!$C$2:$C$96,'Electricity Factors Sources'!H$2:H$96,"")</f>
        <v>https://www.eea.europa.eu/en/analysis/indicators/greenhouse-gas-emission-intensity-of-1</v>
      </c>
    </row>
    <row r="43" spans="1:61" ht="14.4" thickTop="1" thickBot="1" x14ac:dyDescent="0.3">
      <c r="A43" s="230"/>
      <c r="B43" s="231"/>
      <c r="C43" s="231"/>
      <c r="D43" s="224"/>
      <c r="E43" s="221" t="str">
        <f t="shared" si="0"/>
        <v/>
      </c>
      <c r="F43" s="324" t="str">
        <f t="shared" si="1"/>
        <v/>
      </c>
      <c r="G43" s="324" t="str">
        <f t="shared" si="2"/>
        <v/>
      </c>
      <c r="H43" s="271" t="str">
        <f t="shared" si="7"/>
        <v/>
      </c>
      <c r="I43" s="222" t="str">
        <f t="shared" si="4"/>
        <v/>
      </c>
      <c r="J43" s="325" t="e">
        <f t="shared" si="3"/>
        <v>#VALUE!</v>
      </c>
      <c r="K43" s="325">
        <f t="shared" si="5"/>
        <v>0</v>
      </c>
      <c r="V43" s="311" t="s">
        <v>457</v>
      </c>
      <c r="W43" s="326" t="str">
        <f t="shared" si="6"/>
        <v/>
      </c>
      <c r="BB43" s="311" t="s">
        <v>337</v>
      </c>
      <c r="BC43" s="311" t="s">
        <v>414</v>
      </c>
      <c r="BD43" s="311" t="s">
        <v>352</v>
      </c>
      <c r="BE43" s="311">
        <f>_xlfn.XLOOKUP($BD43,'Electricity Factors Sources'!$C$2:$C$96,'Electricity Factors Sources'!D$2:D$96,"")</f>
        <v>2023</v>
      </c>
      <c r="BF43" s="311">
        <f>_xlfn.XLOOKUP($BD43,'Electricity Factors Sources'!$C$2:$C$96,'Electricity Factors Sources'!E$2:E$96,"")</f>
        <v>258</v>
      </c>
      <c r="BG43" s="311" t="str">
        <f>_xlfn.XLOOKUP($BD43,'Electricity Factors Sources'!$C$2:$C$96,'Electricity Factors Sources'!F$2:F$96,"")</f>
        <v>gCO2e / kWh</v>
      </c>
      <c r="BH43" s="311" t="str">
        <f>_xlfn.XLOOKUP($BD43,'Electricity Factors Sources'!$C$2:$C$96,'Electricity Factors Sources'!G$2:G$96,"")</f>
        <v>European Environment Agency - EEA</v>
      </c>
      <c r="BI43" s="311" t="str">
        <f>_xlfn.XLOOKUP($BD43,'Electricity Factors Sources'!$C$2:$C$96,'Electricity Factors Sources'!H$2:H$96,"")</f>
        <v>https://www.eea.europa.eu/en/analysis/indicators/greenhouse-gas-emission-intensity-of-1</v>
      </c>
    </row>
    <row r="44" spans="1:61" ht="14.4" thickTop="1" thickBot="1" x14ac:dyDescent="0.3">
      <c r="A44" s="467" t="s">
        <v>105</v>
      </c>
      <c r="B44" s="468"/>
      <c r="C44" s="275"/>
      <c r="D44" s="225">
        <f>SUM(D3:D43)</f>
        <v>0</v>
      </c>
      <c r="E44" s="226"/>
      <c r="F44" s="227"/>
      <c r="G44" s="227"/>
      <c r="H44" s="228">
        <f>SUM(H3:H43)</f>
        <v>0</v>
      </c>
      <c r="I44" s="229">
        <f>SUM(I3:I43)</f>
        <v>0</v>
      </c>
      <c r="J44" s="234" t="s">
        <v>335</v>
      </c>
      <c r="W44" s="326"/>
      <c r="BB44" s="311" t="s">
        <v>337</v>
      </c>
      <c r="BC44" s="311" t="s">
        <v>414</v>
      </c>
      <c r="BD44" s="311" t="s">
        <v>353</v>
      </c>
      <c r="BE44" s="311">
        <f>_xlfn.XLOOKUP($BD44,'Electricity Factors Sources'!$C$2:$C$96,'Electricity Factors Sources'!D$2:D$96,"")</f>
        <v>2023</v>
      </c>
      <c r="BF44" s="311">
        <f>_xlfn.XLOOKUP($BD44,'Electricity Factors Sources'!$C$2:$C$96,'Electricity Factors Sources'!E$2:E$96,"")</f>
        <v>154</v>
      </c>
      <c r="BG44" s="311" t="str">
        <f>_xlfn.XLOOKUP($BD44,'Electricity Factors Sources'!$C$2:$C$96,'Electricity Factors Sources'!F$2:F$96,"")</f>
        <v>gCO2e / kWh</v>
      </c>
      <c r="BH44" s="311" t="str">
        <f>_xlfn.XLOOKUP($BD44,'Electricity Factors Sources'!$C$2:$C$96,'Electricity Factors Sources'!G$2:G$96,"")</f>
        <v>European Environment Agency - EEA</v>
      </c>
      <c r="BI44" s="311" t="str">
        <f>_xlfn.XLOOKUP($BD44,'Electricity Factors Sources'!$C$2:$C$96,'Electricity Factors Sources'!H$2:H$96,"")</f>
        <v>https://www.eea.europa.eu/en/analysis/indicators/greenhouse-gas-emission-intensity-of-1</v>
      </c>
    </row>
    <row r="45" spans="1:61" x14ac:dyDescent="0.25">
      <c r="BB45" s="311" t="s">
        <v>337</v>
      </c>
      <c r="BC45" s="311" t="s">
        <v>414</v>
      </c>
      <c r="BD45" s="311" t="s">
        <v>354</v>
      </c>
      <c r="BE45" s="311">
        <f>_xlfn.XLOOKUP($BD45,'Electricity Factors Sources'!$C$2:$C$96,'Electricity Factors Sources'!D$2:D$96,"")</f>
        <v>2023</v>
      </c>
      <c r="BF45" s="311">
        <f>_xlfn.XLOOKUP($BD45,'Electricity Factors Sources'!$C$2:$C$96,'Electricity Factors Sources'!E$2:E$96,"")</f>
        <v>260</v>
      </c>
      <c r="BG45" s="311" t="str">
        <f>_xlfn.XLOOKUP($BD45,'Electricity Factors Sources'!$C$2:$C$96,'Electricity Factors Sources'!F$2:F$96,"")</f>
        <v>gCO2e / kWh</v>
      </c>
      <c r="BH45" s="311" t="str">
        <f>_xlfn.XLOOKUP($BD45,'Electricity Factors Sources'!$C$2:$C$96,'Electricity Factors Sources'!G$2:G$96,"")</f>
        <v>European Environment Agency - EEA</v>
      </c>
      <c r="BI45" s="311" t="str">
        <f>_xlfn.XLOOKUP($BD45,'Electricity Factors Sources'!$C$2:$C$96,'Electricity Factors Sources'!H$2:H$96,"")</f>
        <v>https://www.eea.europa.eu/en/analysis/indicators/greenhouse-gas-emission-intensity-of-1</v>
      </c>
    </row>
    <row r="46" spans="1:61" x14ac:dyDescent="0.25">
      <c r="A46" s="332"/>
      <c r="C46" s="402"/>
      <c r="BB46" s="311" t="s">
        <v>337</v>
      </c>
      <c r="BC46" s="311" t="s">
        <v>414</v>
      </c>
      <c r="BD46" s="311" t="s">
        <v>355</v>
      </c>
      <c r="BE46" s="311">
        <f>_xlfn.XLOOKUP($BD46,'Electricity Factors Sources'!$C$2:$C$96,'Electricity Factors Sources'!D$2:D$96,"")</f>
        <v>2023</v>
      </c>
      <c r="BF46" s="311">
        <f>_xlfn.XLOOKUP($BD46,'Electricity Factors Sources'!$C$2:$C$96,'Electricity Factors Sources'!E$2:E$96,"")</f>
        <v>225</v>
      </c>
      <c r="BG46" s="311" t="str">
        <f>_xlfn.XLOOKUP($BD46,'Electricity Factors Sources'!$C$2:$C$96,'Electricity Factors Sources'!F$2:F$96,"")</f>
        <v>gCO2e / kWh</v>
      </c>
      <c r="BH46" s="311" t="str">
        <f>_xlfn.XLOOKUP($BD46,'Electricity Factors Sources'!$C$2:$C$96,'Electricity Factors Sources'!G$2:G$96,"")</f>
        <v>European Environment Agency - EEA</v>
      </c>
      <c r="BI46" s="311" t="str">
        <f>_xlfn.XLOOKUP($BD46,'Electricity Factors Sources'!$C$2:$C$96,'Electricity Factors Sources'!H$2:H$96,"")</f>
        <v>https://www.eea.europa.eu/en/analysis/indicators/greenhouse-gas-emission-intensity-of-1</v>
      </c>
    </row>
    <row r="47" spans="1:61" x14ac:dyDescent="0.25">
      <c r="A47" s="332" t="s">
        <v>45</v>
      </c>
      <c r="B47" s="332" t="s">
        <v>45</v>
      </c>
      <c r="C47" s="403"/>
      <c r="BB47" s="311" t="s">
        <v>337</v>
      </c>
      <c r="BC47" s="311" t="s">
        <v>414</v>
      </c>
      <c r="BD47" s="311" t="s">
        <v>356</v>
      </c>
      <c r="BE47" s="311">
        <f>_xlfn.XLOOKUP($BD47,'Electricity Factors Sources'!$C$2:$C$96,'Electricity Factors Sources'!D$2:D$96,"")</f>
        <v>2023</v>
      </c>
      <c r="BF47" s="311">
        <f>_xlfn.XLOOKUP($BD47,'Electricity Factors Sources'!$C$2:$C$96,'Electricity Factors Sources'!E$2:E$96,"")</f>
        <v>67</v>
      </c>
      <c r="BG47" s="311" t="str">
        <f>_xlfn.XLOOKUP($BD47,'Electricity Factors Sources'!$C$2:$C$96,'Electricity Factors Sources'!F$2:F$96,"")</f>
        <v>gCO2e / kWh</v>
      </c>
      <c r="BH47" s="311" t="str">
        <f>_xlfn.XLOOKUP($BD47,'Electricity Factors Sources'!$C$2:$C$96,'Electricity Factors Sources'!G$2:G$96,"")</f>
        <v>European Environment Agency - EEA</v>
      </c>
      <c r="BI47" s="311" t="str">
        <f>_xlfn.XLOOKUP($BD47,'Electricity Factors Sources'!$C$2:$C$96,'Electricity Factors Sources'!H$2:H$96,"")</f>
        <v>https://www.eea.europa.eu/en/analysis/indicators/greenhouse-gas-emission-intensity-of-1</v>
      </c>
    </row>
    <row r="48" spans="1:61" x14ac:dyDescent="0.25">
      <c r="A48" s="332" t="s">
        <v>46</v>
      </c>
      <c r="B48" s="333" t="s">
        <v>46</v>
      </c>
      <c r="C48" s="404"/>
      <c r="BB48" s="311" t="s">
        <v>337</v>
      </c>
      <c r="BC48" s="311" t="s">
        <v>414</v>
      </c>
      <c r="BD48" s="311" t="s">
        <v>357</v>
      </c>
      <c r="BE48" s="311">
        <f>_xlfn.XLOOKUP($BD48,'Electricity Factors Sources'!$C$2:$C$96,'Electricity Factors Sources'!D$2:D$96,"")</f>
        <v>2023</v>
      </c>
      <c r="BF48" s="311">
        <f>_xlfn.XLOOKUP($BD48,'Electricity Factors Sources'!$C$2:$C$96,'Electricity Factors Sources'!E$2:E$96,"")</f>
        <v>124</v>
      </c>
      <c r="BG48" s="311" t="str">
        <f>_xlfn.XLOOKUP($BD48,'Electricity Factors Sources'!$C$2:$C$96,'Electricity Factors Sources'!F$2:F$96,"")</f>
        <v>gCO2e / kWh</v>
      </c>
      <c r="BH48" s="311" t="str">
        <f>_xlfn.XLOOKUP($BD48,'Electricity Factors Sources'!$C$2:$C$96,'Electricity Factors Sources'!G$2:G$96,"")</f>
        <v>European Environment Agency - EEA</v>
      </c>
      <c r="BI48" s="311" t="str">
        <f>_xlfn.XLOOKUP($BD48,'Electricity Factors Sources'!$C$2:$C$96,'Electricity Factors Sources'!H$2:H$96,"")</f>
        <v>https://www.eea.europa.eu/en/analysis/indicators/greenhouse-gas-emission-intensity-of-1</v>
      </c>
    </row>
    <row r="49" spans="1:61" x14ac:dyDescent="0.25">
      <c r="A49" s="332" t="s">
        <v>44</v>
      </c>
      <c r="B49" s="333" t="s">
        <v>44</v>
      </c>
      <c r="C49" s="404"/>
      <c r="BB49" s="311" t="s">
        <v>337</v>
      </c>
      <c r="BC49" s="311" t="s">
        <v>414</v>
      </c>
      <c r="BD49" s="311" t="s">
        <v>358</v>
      </c>
      <c r="BE49" s="311">
        <f>_xlfn.XLOOKUP($BD49,'Electricity Factors Sources'!$C$2:$C$96,'Electricity Factors Sources'!D$2:D$96,"")</f>
        <v>2023</v>
      </c>
      <c r="BF49" s="311">
        <f>_xlfn.XLOOKUP($BD49,'Electricity Factors Sources'!$C$2:$C$96,'Electricity Factors Sources'!E$2:E$96,"")</f>
        <v>56</v>
      </c>
      <c r="BG49" s="311" t="str">
        <f>_xlfn.XLOOKUP($BD49,'Electricity Factors Sources'!$C$2:$C$96,'Electricity Factors Sources'!F$2:F$96,"")</f>
        <v>gCO2e / kWh</v>
      </c>
      <c r="BH49" s="311" t="str">
        <f>_xlfn.XLOOKUP($BD49,'Electricity Factors Sources'!$C$2:$C$96,'Electricity Factors Sources'!G$2:G$96,"")</f>
        <v>European Environment Agency - EEA</v>
      </c>
      <c r="BI49" s="311" t="str">
        <f>_xlfn.XLOOKUP($BD49,'Electricity Factors Sources'!$C$2:$C$96,'Electricity Factors Sources'!H$2:H$96,"")</f>
        <v>https://www.eea.europa.eu/en/analysis/indicators/greenhouse-gas-emission-intensity-of-1</v>
      </c>
    </row>
    <row r="50" spans="1:61" x14ac:dyDescent="0.25">
      <c r="A50" s="332" t="s">
        <v>47</v>
      </c>
      <c r="B50" s="333" t="s">
        <v>47</v>
      </c>
      <c r="C50" s="404"/>
      <c r="BB50" s="311" t="s">
        <v>337</v>
      </c>
      <c r="BC50" s="311" t="s">
        <v>414</v>
      </c>
      <c r="BD50" s="311" t="s">
        <v>359</v>
      </c>
      <c r="BE50" s="311">
        <f>_xlfn.XLOOKUP($BD50,'Electricity Factors Sources'!$C$2:$C$96,'Electricity Factors Sources'!D$2:D$96,"")</f>
        <v>2023</v>
      </c>
      <c r="BF50" s="311">
        <f>_xlfn.XLOOKUP($BD50,'Electricity Factors Sources'!$C$2:$C$96,'Electricity Factors Sources'!E$2:E$96,"")</f>
        <v>342</v>
      </c>
      <c r="BG50" s="311" t="str">
        <f>_xlfn.XLOOKUP($BD50,'Electricity Factors Sources'!$C$2:$C$96,'Electricity Factors Sources'!F$2:F$96,"")</f>
        <v>gCO2e / kWh</v>
      </c>
      <c r="BH50" s="311" t="str">
        <f>_xlfn.XLOOKUP($BD50,'Electricity Factors Sources'!$C$2:$C$96,'Electricity Factors Sources'!G$2:G$96,"")</f>
        <v>European Environment Agency - EEA</v>
      </c>
      <c r="BI50" s="311" t="str">
        <f>_xlfn.XLOOKUP($BD50,'Electricity Factors Sources'!$C$2:$C$96,'Electricity Factors Sources'!H$2:H$96,"")</f>
        <v>https://www.eea.europa.eu/en/analysis/indicators/greenhouse-gas-emission-intensity-of-1</v>
      </c>
    </row>
    <row r="51" spans="1:61" x14ac:dyDescent="0.25">
      <c r="A51" s="332"/>
      <c r="B51" s="334"/>
      <c r="C51" s="402"/>
      <c r="BB51" s="311" t="s">
        <v>337</v>
      </c>
      <c r="BC51" s="311" t="s">
        <v>414</v>
      </c>
      <c r="BD51" s="311" t="s">
        <v>360</v>
      </c>
      <c r="BE51" s="311">
        <f>_xlfn.XLOOKUP($BD51,'Electricity Factors Sources'!$C$2:$C$96,'Electricity Factors Sources'!D$2:D$96,"")</f>
        <v>2023</v>
      </c>
      <c r="BF51" s="311">
        <f>_xlfn.XLOOKUP($BD51,'Electricity Factors Sources'!$C$2:$C$96,'Electricity Factors Sources'!E$2:E$96,"")</f>
        <v>263</v>
      </c>
      <c r="BG51" s="311" t="str">
        <f>_xlfn.XLOOKUP($BD51,'Electricity Factors Sources'!$C$2:$C$96,'Electricity Factors Sources'!F$2:F$96,"")</f>
        <v>gCO2e / kWh</v>
      </c>
      <c r="BH51" s="311" t="str">
        <f>_xlfn.XLOOKUP($BD51,'Electricity Factors Sources'!$C$2:$C$96,'Electricity Factors Sources'!G$2:G$96,"")</f>
        <v>European Environment Agency - EEA</v>
      </c>
      <c r="BI51" s="311" t="str">
        <f>_xlfn.XLOOKUP($BD51,'Electricity Factors Sources'!$C$2:$C$96,'Electricity Factors Sources'!H$2:H$96,"")</f>
        <v>https://www.eea.europa.eu/en/analysis/indicators/greenhouse-gas-emission-intensity-of-1</v>
      </c>
    </row>
    <row r="52" spans="1:61" x14ac:dyDescent="0.25">
      <c r="A52" s="332"/>
      <c r="C52" s="402"/>
      <c r="BB52" s="311" t="s">
        <v>337</v>
      </c>
      <c r="BC52" s="311" t="s">
        <v>414</v>
      </c>
      <c r="BD52" s="311" t="s">
        <v>361</v>
      </c>
      <c r="BE52" s="311">
        <f>_xlfn.XLOOKUP($BD52,'Electricity Factors Sources'!$C$2:$C$96,'Electricity Factors Sources'!D$2:D$96,"")</f>
        <v>2023</v>
      </c>
      <c r="BF52" s="311">
        <f>_xlfn.XLOOKUP($BD52,'Electricity Factors Sources'!$C$2:$C$96,'Electricity Factors Sources'!E$2:E$96,"")</f>
        <v>614</v>
      </c>
      <c r="BG52" s="311" t="str">
        <f>_xlfn.XLOOKUP($BD52,'Electricity Factors Sources'!$C$2:$C$96,'Electricity Factors Sources'!F$2:F$96,"")</f>
        <v>gCO2e / kWh</v>
      </c>
      <c r="BH52" s="311" t="str">
        <f>_xlfn.XLOOKUP($BD52,'Electricity Factors Sources'!$C$2:$C$96,'Electricity Factors Sources'!G$2:G$96,"")</f>
        <v>European Environment Agency - EEA</v>
      </c>
      <c r="BI52" s="311" t="str">
        <f>_xlfn.XLOOKUP($BD52,'Electricity Factors Sources'!$C$2:$C$96,'Electricity Factors Sources'!H$2:H$96,"")</f>
        <v>https://www.eea.europa.eu/en/analysis/indicators/greenhouse-gas-emission-intensity-of-1</v>
      </c>
    </row>
    <row r="53" spans="1:61" x14ac:dyDescent="0.25">
      <c r="A53" s="332"/>
      <c r="C53" s="402"/>
      <c r="BB53" s="311" t="s">
        <v>337</v>
      </c>
      <c r="BC53" s="311" t="s">
        <v>414</v>
      </c>
      <c r="BD53" s="311" t="s">
        <v>362</v>
      </c>
      <c r="BE53" s="311">
        <f>_xlfn.XLOOKUP($BD53,'Electricity Factors Sources'!$C$2:$C$96,'Electricity Factors Sources'!D$2:D$96,"")</f>
        <v>2023</v>
      </c>
      <c r="BF53" s="311">
        <f>_xlfn.XLOOKUP($BD53,'Electricity Factors Sources'!$C$2:$C$96,'Electricity Factors Sources'!E$2:E$96,"")</f>
        <v>119</v>
      </c>
      <c r="BG53" s="311" t="str">
        <f>_xlfn.XLOOKUP($BD53,'Electricity Factors Sources'!$C$2:$C$96,'Electricity Factors Sources'!F$2:F$96,"")</f>
        <v>gCO2e / kWh</v>
      </c>
      <c r="BH53" s="311" t="str">
        <f>_xlfn.XLOOKUP($BD53,'Electricity Factors Sources'!$C$2:$C$96,'Electricity Factors Sources'!G$2:G$96,"")</f>
        <v>European Environment Agency - EEA</v>
      </c>
      <c r="BI53" s="311" t="str">
        <f>_xlfn.XLOOKUP($BD53,'Electricity Factors Sources'!$C$2:$C$96,'Electricity Factors Sources'!H$2:H$96,"")</f>
        <v>https://www.eea.europa.eu/en/analysis/indicators/greenhouse-gas-emission-intensity-of-1</v>
      </c>
    </row>
    <row r="54" spans="1:61" x14ac:dyDescent="0.25">
      <c r="A54" s="332"/>
      <c r="C54" s="402"/>
      <c r="BB54" s="311" t="s">
        <v>337</v>
      </c>
      <c r="BC54" s="311" t="s">
        <v>414</v>
      </c>
      <c r="BD54" s="311" t="s">
        <v>363</v>
      </c>
      <c r="BE54" s="311">
        <f>_xlfn.XLOOKUP($BD54,'Electricity Factors Sources'!$C$2:$C$96,'Electricity Factors Sources'!D$2:D$96,"")</f>
        <v>2023</v>
      </c>
      <c r="BF54" s="311">
        <f>_xlfn.XLOOKUP($BD54,'Electricity Factors Sources'!$C$2:$C$96,'Electricity Factors Sources'!E$2:E$96,"")</f>
        <v>234</v>
      </c>
      <c r="BG54" s="311" t="str">
        <f>_xlfn.XLOOKUP($BD54,'Electricity Factors Sources'!$C$2:$C$96,'Electricity Factors Sources'!F$2:F$96,"")</f>
        <v>gCO2e / kWh</v>
      </c>
      <c r="BH54" s="311" t="str">
        <f>_xlfn.XLOOKUP($BD54,'Electricity Factors Sources'!$C$2:$C$96,'Electricity Factors Sources'!G$2:G$96,"")</f>
        <v>European Environment Agency - EEA</v>
      </c>
      <c r="BI54" s="311" t="str">
        <f>_xlfn.XLOOKUP($BD54,'Electricity Factors Sources'!$C$2:$C$96,'Electricity Factors Sources'!H$2:H$96,"")</f>
        <v>https://www.eea.europa.eu/en/analysis/indicators/greenhouse-gas-emission-intensity-of-1</v>
      </c>
    </row>
    <row r="55" spans="1:61" x14ac:dyDescent="0.25">
      <c r="A55" s="332"/>
      <c r="BB55" s="311" t="s">
        <v>337</v>
      </c>
      <c r="BC55" s="311" t="s">
        <v>414</v>
      </c>
      <c r="BD55" s="311" t="s">
        <v>364</v>
      </c>
      <c r="BE55" s="311">
        <f>_xlfn.XLOOKUP($BD55,'Electricity Factors Sources'!$C$2:$C$96,'Electricity Factors Sources'!D$2:D$96,"")</f>
        <v>2023</v>
      </c>
      <c r="BF55" s="311">
        <f>_xlfn.XLOOKUP($BD55,'Electricity Factors Sources'!$C$2:$C$96,'Electricity Factors Sources'!E$2:E$96,"")</f>
        <v>84</v>
      </c>
      <c r="BG55" s="311" t="str">
        <f>_xlfn.XLOOKUP($BD55,'Electricity Factors Sources'!$C$2:$C$96,'Electricity Factors Sources'!F$2:F$96,"")</f>
        <v>gCO2e / kWh</v>
      </c>
      <c r="BH55" s="311" t="str">
        <f>_xlfn.XLOOKUP($BD55,'Electricity Factors Sources'!$C$2:$C$96,'Electricity Factors Sources'!G$2:G$96,"")</f>
        <v>European Environment Agency - EEA</v>
      </c>
      <c r="BI55" s="311" t="str">
        <f>_xlfn.XLOOKUP($BD55,'Electricity Factors Sources'!$C$2:$C$96,'Electricity Factors Sources'!H$2:H$96,"")</f>
        <v>https://www.eea.europa.eu/en/analysis/indicators/greenhouse-gas-emission-intensity-of-1</v>
      </c>
    </row>
    <row r="56" spans="1:61" x14ac:dyDescent="0.25">
      <c r="BB56" s="311" t="s">
        <v>337</v>
      </c>
      <c r="BC56" s="311" t="s">
        <v>414</v>
      </c>
      <c r="BD56" s="311" t="s">
        <v>365</v>
      </c>
      <c r="BE56" s="311">
        <f>_xlfn.XLOOKUP($BD56,'Electricity Factors Sources'!$C$2:$C$96,'Electricity Factors Sources'!D$2:D$96,"")</f>
        <v>2023</v>
      </c>
      <c r="BF56" s="311">
        <f>_xlfn.XLOOKUP($BD56,'Electricity Factors Sources'!$C$2:$C$96,'Electricity Factors Sources'!E$2:E$96,"")</f>
        <v>176</v>
      </c>
      <c r="BG56" s="311" t="str">
        <f>_xlfn.XLOOKUP($BD56,'Electricity Factors Sources'!$C$2:$C$96,'Electricity Factors Sources'!F$2:F$96,"")</f>
        <v>gCO2e / kWh</v>
      </c>
      <c r="BH56" s="311" t="str">
        <f>_xlfn.XLOOKUP($BD56,'Electricity Factors Sources'!$C$2:$C$96,'Electricity Factors Sources'!G$2:G$96,"")</f>
        <v>European Environment Agency - EEA</v>
      </c>
      <c r="BI56" s="311" t="str">
        <f>_xlfn.XLOOKUP($BD56,'Electricity Factors Sources'!$C$2:$C$96,'Electricity Factors Sources'!H$2:H$96,"")</f>
        <v>https://www.eea.europa.eu/en/analysis/indicators/greenhouse-gas-emission-intensity-of-1</v>
      </c>
    </row>
    <row r="57" spans="1:61" x14ac:dyDescent="0.25">
      <c r="BB57" s="311" t="s">
        <v>337</v>
      </c>
      <c r="BC57" s="311" t="s">
        <v>414</v>
      </c>
      <c r="BD57" s="311" t="s">
        <v>366</v>
      </c>
      <c r="BE57" s="311">
        <f>_xlfn.XLOOKUP($BD57,'Electricity Factors Sources'!$C$2:$C$96,'Electricity Factors Sources'!D$2:D$96,"")</f>
        <v>2023</v>
      </c>
      <c r="BF57" s="311">
        <f>_xlfn.XLOOKUP($BD57,'Electricity Factors Sources'!$C$2:$C$96,'Electricity Factors Sources'!E$2:E$96,"")</f>
        <v>158</v>
      </c>
      <c r="BG57" s="311" t="str">
        <f>_xlfn.XLOOKUP($BD57,'Electricity Factors Sources'!$C$2:$C$96,'Electricity Factors Sources'!F$2:F$96,"")</f>
        <v>gCO2e / kWh</v>
      </c>
      <c r="BH57" s="311" t="str">
        <f>_xlfn.XLOOKUP($BD57,'Electricity Factors Sources'!$C$2:$C$96,'Electricity Factors Sources'!G$2:G$96,"")</f>
        <v>European Environment Agency - EEA</v>
      </c>
      <c r="BI57" s="311" t="str">
        <f>_xlfn.XLOOKUP($BD57,'Electricity Factors Sources'!$C$2:$C$96,'Electricity Factors Sources'!H$2:H$96,"")</f>
        <v>https://www.eea.europa.eu/en/analysis/indicators/greenhouse-gas-emission-intensity-of-1</v>
      </c>
    </row>
    <row r="58" spans="1:61" x14ac:dyDescent="0.25">
      <c r="BB58" s="311" t="s">
        <v>337</v>
      </c>
      <c r="BC58" s="311" t="s">
        <v>414</v>
      </c>
      <c r="BD58" s="311" t="s">
        <v>367</v>
      </c>
      <c r="BE58" s="311">
        <f>_xlfn.XLOOKUP($BD58,'Electricity Factors Sources'!$C$2:$C$96,'Electricity Factors Sources'!D$2:D$96,"")</f>
        <v>2023</v>
      </c>
      <c r="BF58" s="311">
        <f>_xlfn.XLOOKUP($BD58,'Electricity Factors Sources'!$C$2:$C$96,'Electricity Factors Sources'!E$2:E$96,"")</f>
        <v>8</v>
      </c>
      <c r="BG58" s="311" t="str">
        <f>_xlfn.XLOOKUP($BD58,'Electricity Factors Sources'!$C$2:$C$96,'Electricity Factors Sources'!F$2:F$96,"")</f>
        <v>gCO2e / kWh</v>
      </c>
      <c r="BH58" s="311" t="str">
        <f>_xlfn.XLOOKUP($BD58,'Electricity Factors Sources'!$C$2:$C$96,'Electricity Factors Sources'!G$2:G$96,"")</f>
        <v>European Environment Agency - EEA</v>
      </c>
      <c r="BI58" s="311" t="str">
        <f>_xlfn.XLOOKUP($BD58,'Electricity Factors Sources'!$C$2:$C$96,'Electricity Factors Sources'!H$2:H$96,"")</f>
        <v>https://www.eea.europa.eu/en/analysis/indicators/greenhouse-gas-emission-intensity-of-1</v>
      </c>
    </row>
    <row r="59" spans="1:61" x14ac:dyDescent="0.25">
      <c r="BB59" s="311" t="s">
        <v>336</v>
      </c>
      <c r="BC59" s="311" t="s">
        <v>414</v>
      </c>
      <c r="BD59" s="311" t="s">
        <v>309</v>
      </c>
      <c r="BE59" s="311">
        <f>_xlfn.XLOOKUP($BD59,'Electricity Factors Sources'!$C$2:$C$96,'Electricity Factors Sources'!D$2:D$96,"")</f>
        <v>2024</v>
      </c>
      <c r="BF59" s="311">
        <f>_xlfn.XLOOKUP($BD59,'Electricity Factors Sources'!$C$2:$C$96,'Electricity Factors Sources'!E$2:E$96,"")</f>
        <v>0.57030000000000003</v>
      </c>
      <c r="BG59" s="311" t="str">
        <f>_xlfn.XLOOKUP($BD59,'Electricity Factors Sources'!$C$2:$C$96,'Electricity Factors Sources'!F$2:F$96,"")</f>
        <v>TonCO2e / MWh</v>
      </c>
      <c r="BH59" s="311" t="str">
        <f>_xlfn.XLOOKUP($BD59,'Electricity Factors Sources'!$C$2:$C$96,'Electricity Factors Sources'!G$2:G$96,"")</f>
        <v>Ministry of Ecology and Environment of the PRC</v>
      </c>
      <c r="BI59" s="311" t="str">
        <f>_xlfn.XLOOKUP($BD59,'Electricity Factors Sources'!$C$2:$C$96,'Electricity Factors Sources'!H$2:H$96,"")</f>
        <v>中华人民共和国生态环境部 (mee.gov.cn)</v>
      </c>
    </row>
    <row r="60" spans="1:61" x14ac:dyDescent="0.25">
      <c r="BB60" s="311" t="s">
        <v>336</v>
      </c>
      <c r="BC60" s="311" t="s">
        <v>446</v>
      </c>
      <c r="BD60" s="311" t="s">
        <v>426</v>
      </c>
      <c r="BE60" s="311">
        <f>_xlfn.XLOOKUP($BD60,'Electricity Factors Sources'!$C$2:$C$96,'Electricity Factors Sources'!D$2:D$96,"")</f>
        <v>2023</v>
      </c>
      <c r="BF60" s="311">
        <f>_xlfn.XLOOKUP($BD60,'Electricity Factors Sources'!$C$2:$C$96,'Electricity Factors Sources'!E$2:E$96,"")</f>
        <v>0.68</v>
      </c>
      <c r="BG60" s="311" t="str">
        <f>_xlfn.XLOOKUP($BD60,'Electricity Factors Sources'!$C$2:$C$96,'Electricity Factors Sources'!F$2:F$96,"")</f>
        <v>kgCO2e / kWh</v>
      </c>
      <c r="BH60" s="311" t="str">
        <f>_xlfn.XLOOKUP($BD60,'Electricity Factors Sources'!$C$2:$C$96,'Electricity Factors Sources'!G$2:G$96,"")</f>
        <v>Hong Kong Electric Company</v>
      </c>
      <c r="BI60" s="311" t="str">
        <f>_xlfn.XLOOKUP($BD60,'Electricity Factors Sources'!$C$2:$C$96,'Electricity Factors Sources'!H$2:H$96,"")</f>
        <v>https://www.hkelectric.com/en/sustainability/sustainability-reports</v>
      </c>
    </row>
    <row r="61" spans="1:61" x14ac:dyDescent="0.25">
      <c r="BB61" s="311" t="s">
        <v>336</v>
      </c>
      <c r="BC61" s="311" t="s">
        <v>312</v>
      </c>
      <c r="BD61" s="311" t="s">
        <v>427</v>
      </c>
      <c r="BE61" s="311">
        <f>_xlfn.XLOOKUP($BD61,'Electricity Factors Sources'!$C$2:$C$96,'Electricity Factors Sources'!D$2:D$96,"")</f>
        <v>2024</v>
      </c>
      <c r="BF61" s="311">
        <f>_xlfn.XLOOKUP($BD61,'Electricity Factors Sources'!$C$2:$C$96,'Electricity Factors Sources'!E$2:E$96,"")</f>
        <v>0.71599999999999997</v>
      </c>
      <c r="BG61" s="311" t="str">
        <f>_xlfn.XLOOKUP($BD61,'Electricity Factors Sources'!$C$2:$C$96,'Electricity Factors Sources'!F$2:F$96,"")</f>
        <v>TonCO2e / MWh</v>
      </c>
      <c r="BH61" s="311" t="str">
        <f>_xlfn.XLOOKUP($BD61,'Electricity Factors Sources'!$C$2:$C$96,'Electricity Factors Sources'!G$2:G$96,"")</f>
        <v>Government of India Ministry of Power Central Electricity Authority</v>
      </c>
      <c r="BI61" s="311" t="str">
        <f>_xlfn.XLOOKUP($BD61,'Electricity Factors Sources'!$C$2:$C$96,'Electricity Factors Sources'!H$2:H$96,"")</f>
        <v xml:space="preserve">https://cea.nic.in/cdm-co2-baseline-database/?lang=en </v>
      </c>
    </row>
    <row r="62" spans="1:61" x14ac:dyDescent="0.25">
      <c r="BB62" s="311" t="s">
        <v>336</v>
      </c>
      <c r="BC62" s="311" t="s">
        <v>307</v>
      </c>
      <c r="BD62" s="311" t="s">
        <v>326</v>
      </c>
      <c r="BE62" s="311">
        <f>_xlfn.XLOOKUP($BD62,'Electricity Factors Sources'!$C$2:$C$96,'Electricity Factors Sources'!D$2:D$96,"")</f>
        <v>2023</v>
      </c>
      <c r="BF62" s="311">
        <f>_xlfn.XLOOKUP($BD62,'Electricity Factors Sources'!$C$2:$C$96,'Electricity Factors Sources'!E$2:E$96,"")</f>
        <v>0.55000000000000004</v>
      </c>
      <c r="BG62" s="311" t="str">
        <f>_xlfn.XLOOKUP($BD62,'Electricity Factors Sources'!$C$2:$C$96,'Electricity Factors Sources'!F$2:F$96,"")</f>
        <v>TonCO2e / MWh</v>
      </c>
      <c r="BH62" s="311" t="str">
        <f>_xlfn.XLOOKUP($BD62,'Electricity Factors Sources'!$C$2:$C$96,'Electricity Factors Sources'!G$2:G$96,"")</f>
        <v>Tenaga Nasional Berhad (TNB)</v>
      </c>
      <c r="BI62" s="311" t="str">
        <f>_xlfn.XLOOKUP($BD62,'Electricity Factors Sources'!$C$2:$C$96,'Electricity Factors Sources'!H$2:H$96,"")</f>
        <v>Tenaga Nasional Berhad (tnb.com.my)</v>
      </c>
    </row>
    <row r="63" spans="1:61" x14ac:dyDescent="0.25">
      <c r="BB63" s="311" t="s">
        <v>336</v>
      </c>
      <c r="BC63" s="311" t="s">
        <v>416</v>
      </c>
      <c r="BD63" s="311" t="s">
        <v>428</v>
      </c>
      <c r="BE63" s="311">
        <f>_xlfn.XLOOKUP($BD63,'Electricity Factors Sources'!$C$2:$C$96,'Electricity Factors Sources'!D$2:D$96,"")</f>
        <v>2023</v>
      </c>
      <c r="BF63" s="311">
        <f>_xlfn.XLOOKUP($BD63,'Electricity Factors Sources'!$C$2:$C$96,'Electricity Factors Sources'!E$2:E$96,"")</f>
        <v>0.4168</v>
      </c>
      <c r="BG63" s="311" t="str">
        <f>_xlfn.XLOOKUP($BD63,'Electricity Factors Sources'!$C$2:$C$96,'Electricity Factors Sources'!F$2:F$96,"")</f>
        <v>kgCO2e / kWh</v>
      </c>
      <c r="BH63" s="311" t="str">
        <f>_xlfn.XLOOKUP($BD63,'Electricity Factors Sources'!$C$2:$C$96,'Electricity Factors Sources'!G$2:G$96,"")</f>
        <v>Energy Market Authority (EMA)</v>
      </c>
      <c r="BI63" s="311" t="str">
        <f>_xlfn.XLOOKUP($BD63,'Electricity Factors Sources'!$C$2:$C$96,'Electricity Factors Sources'!H$2:H$96,"")</f>
        <v>https://www.ema.gov.sg/</v>
      </c>
    </row>
    <row r="64" spans="1:61" x14ac:dyDescent="0.25">
      <c r="BB64" s="311" t="s">
        <v>336</v>
      </c>
      <c r="BC64" s="311" t="s">
        <v>311</v>
      </c>
      <c r="BD64" s="311" t="s">
        <v>331</v>
      </c>
      <c r="BE64" s="311">
        <f>_xlfn.XLOOKUP($BD64,'Electricity Factors Sources'!$C$2:$C$96,'Electricity Factors Sources'!D$2:D$96,"")</f>
        <v>2023</v>
      </c>
      <c r="BF64" s="311">
        <f>_xlfn.XLOOKUP($BD64,'Electricity Factors Sources'!$C$2:$C$96,'Electricity Factors Sources'!E$2:E$96,"")</f>
        <v>0.495</v>
      </c>
      <c r="BG64" s="311" t="str">
        <f>_xlfn.XLOOKUP($BD64,'Electricity Factors Sources'!$C$2:$C$96,'Electricity Factors Sources'!F$2:F$96,"")</f>
        <v>kgCO2e / kWh</v>
      </c>
      <c r="BH64" s="311" t="str">
        <f>_xlfn.XLOOKUP($BD64,'Electricity Factors Sources'!$C$2:$C$96,'Electricity Factors Sources'!G$2:G$96,"")</f>
        <v>Bureau of Energy, Ministry of Economic Affairs</v>
      </c>
      <c r="BI64" s="311" t="str">
        <f>_xlfn.XLOOKUP($BD64,'Electricity Factors Sources'!$C$2:$C$96,'Electricity Factors Sources'!H$2:H$96,"")</f>
        <v>https://www.moeaboe.gov.tw/ECW/English/home/English.aspx</v>
      </c>
    </row>
    <row r="65" spans="54:61" x14ac:dyDescent="0.25">
      <c r="BB65" s="311" t="s">
        <v>369</v>
      </c>
      <c r="BC65" s="311" t="s">
        <v>372</v>
      </c>
      <c r="BD65" s="311" t="s">
        <v>325</v>
      </c>
      <c r="BE65" s="311">
        <f>_xlfn.XLOOKUP($BD65,'Electricity Factors Sources'!$C$2:$C$96,'Electricity Factors Sources'!D$2:D$96,"")</f>
        <v>2025</v>
      </c>
      <c r="BF65" s="311">
        <f>_xlfn.XLOOKUP($BD65,'Electricity Factors Sources'!$C$2:$C$96,'Electricity Factors Sources'!E$2:E$96,"")</f>
        <v>0.44400000000000001</v>
      </c>
      <c r="BG65" s="311" t="str">
        <f>_xlfn.XLOOKUP($BD65,'Electricity Factors Sources'!$C$2:$C$96,'Electricity Factors Sources'!F$2:F$96,"")</f>
        <v>TonCO2e / MWh</v>
      </c>
      <c r="BH65" s="311" t="str">
        <f>_xlfn.XLOOKUP($BD65,'Electricity Factors Sources'!$C$2:$C$96,'Electricity Factors Sources'!G$2:G$96,"")</f>
        <v>SEMARNAT - Registro Nacional de Emisiones RENE</v>
      </c>
      <c r="BI65" s="311" t="str">
        <f>_xlfn.XLOOKUP($BD65,'Electricity Factors Sources'!$C$2:$C$96,'Electricity Factors Sources'!H$2:H$96,"")</f>
        <v>https://www.gob.mx/semarnat/acciones-y-programas/registro-nacional-de-emisiones-rene</v>
      </c>
    </row>
    <row r="66" spans="54:61" x14ac:dyDescent="0.25">
      <c r="BB66" s="311" t="s">
        <v>369</v>
      </c>
      <c r="BC66" s="311" t="s">
        <v>371</v>
      </c>
      <c r="BD66" s="311" t="s">
        <v>380</v>
      </c>
      <c r="BE66" s="311">
        <f>_xlfn.XLOOKUP($BD66,'Electricity Factors Sources'!$C$2:$C$96,'Electricity Factors Sources'!D$2:D$96,"")</f>
        <v>2024</v>
      </c>
      <c r="BF66" s="311">
        <f>_xlfn.XLOOKUP($BD66,'Electricity Factors Sources'!$C$2:$C$96,'Electricity Factors Sources'!E$2:E$96,"")</f>
        <v>15</v>
      </c>
      <c r="BG66" s="311" t="str">
        <f>_xlfn.XLOOKUP($BD66,'Electricity Factors Sources'!$C$2:$C$96,'Electricity Factors Sources'!F$2:F$96,"")</f>
        <v>gCO2e / kWh</v>
      </c>
      <c r="BH66" s="311" t="str">
        <f>_xlfn.XLOOKUP($BD66,'Electricity Factors Sources'!$C$2:$C$96,'Electricity Factors Sources'!G$2:G$96,"")</f>
        <v>Environment and Climate Change Canada</v>
      </c>
      <c r="BI66" s="311" t="str">
        <f>_xlfn.XLOOKUP($BD66,'Electricity Factors Sources'!$C$2:$C$96,'Electricity Factors Sources'!H$2:H$96,"")</f>
        <v>https://www.canada.ca/en/environment-climate-change/services/climate-change/pricing-pollution-how-it-will-work/output-based-pricing-system/federal-greenhouse-gas-offset-system/emission-factors-reference-values.html</v>
      </c>
    </row>
    <row r="67" spans="54:61" x14ac:dyDescent="0.25">
      <c r="BB67" s="311" t="s">
        <v>369</v>
      </c>
      <c r="BC67" s="311" t="s">
        <v>371</v>
      </c>
      <c r="BD67" s="311" t="s">
        <v>381</v>
      </c>
      <c r="BE67" s="311">
        <f>_xlfn.XLOOKUP($BD67,'Electricity Factors Sources'!$C$2:$C$96,'Electricity Factors Sources'!D$2:D$96,"")</f>
        <v>2024</v>
      </c>
      <c r="BF67" s="311">
        <f>_xlfn.XLOOKUP($BD67,'Electricity Factors Sources'!$C$2:$C$96,'Electricity Factors Sources'!E$2:E$96,"")</f>
        <v>540</v>
      </c>
      <c r="BG67" s="311" t="str">
        <f>_xlfn.XLOOKUP($BD67,'Electricity Factors Sources'!$C$2:$C$96,'Electricity Factors Sources'!F$2:F$96,"")</f>
        <v>gCO2e / kWh</v>
      </c>
      <c r="BH67" s="311" t="str">
        <f>_xlfn.XLOOKUP($BD67,'Electricity Factors Sources'!$C$2:$C$96,'Electricity Factors Sources'!G$2:G$96,"")</f>
        <v>Environment and Climate Change Canada</v>
      </c>
      <c r="BI67" s="311" t="str">
        <f>_xlfn.XLOOKUP($BD67,'Electricity Factors Sources'!$C$2:$C$96,'Electricity Factors Sources'!H$2:H$96,"")</f>
        <v>https://www.canada.ca/en/environment-climate-change/services/climate-change/pricing-pollution-how-it-will-work/output-based-pricing-system/federal-greenhouse-gas-offset-system/emission-factors-reference-values.html</v>
      </c>
    </row>
    <row r="68" spans="54:61" x14ac:dyDescent="0.25">
      <c r="BB68" s="311" t="s">
        <v>369</v>
      </c>
      <c r="BC68" s="311" t="s">
        <v>371</v>
      </c>
      <c r="BD68" s="311" t="s">
        <v>382</v>
      </c>
      <c r="BE68" s="311">
        <f>_xlfn.XLOOKUP($BD68,'Electricity Factors Sources'!$C$2:$C$96,'Electricity Factors Sources'!D$2:D$96,"")</f>
        <v>2024</v>
      </c>
      <c r="BF68" s="311">
        <f>_xlfn.XLOOKUP($BD68,'Electricity Factors Sources'!$C$2:$C$96,'Electricity Factors Sources'!E$2:E$96,"")</f>
        <v>730</v>
      </c>
      <c r="BG68" s="311" t="str">
        <f>_xlfn.XLOOKUP($BD68,'Electricity Factors Sources'!$C$2:$C$96,'Electricity Factors Sources'!F$2:F$96,"")</f>
        <v>gCO2e / kWh</v>
      </c>
      <c r="BH68" s="311" t="str">
        <f>_xlfn.XLOOKUP($BD68,'Electricity Factors Sources'!$C$2:$C$96,'Electricity Factors Sources'!G$2:G$96,"")</f>
        <v>Environment and Climate Change Canada</v>
      </c>
      <c r="BI68" s="311" t="str">
        <f>_xlfn.XLOOKUP($BD68,'Electricity Factors Sources'!$C$2:$C$96,'Electricity Factors Sources'!H$2:H$96,"")</f>
        <v>https://www.canada.ca/en/environment-climate-change/services/climate-change/pricing-pollution-how-it-will-work/output-based-pricing-system/federal-greenhouse-gas-offset-system/emission-factors-reference-values.html</v>
      </c>
    </row>
    <row r="69" spans="54:61" x14ac:dyDescent="0.25">
      <c r="BB69" s="311" t="s">
        <v>369</v>
      </c>
      <c r="BC69" s="311" t="s">
        <v>371</v>
      </c>
      <c r="BD69" s="311" t="s">
        <v>383</v>
      </c>
      <c r="BE69" s="311">
        <f>_xlfn.XLOOKUP($BD69,'Electricity Factors Sources'!$C$2:$C$96,'Electricity Factors Sources'!D$2:D$96,"")</f>
        <v>2024</v>
      </c>
      <c r="BF69" s="311">
        <f>_xlfn.XLOOKUP($BD69,'Electricity Factors Sources'!$C$2:$C$96,'Electricity Factors Sources'!E$2:E$96,"")</f>
        <v>2</v>
      </c>
      <c r="BG69" s="311" t="str">
        <f>_xlfn.XLOOKUP($BD69,'Electricity Factors Sources'!$C$2:$C$96,'Electricity Factors Sources'!F$2:F$96,"")</f>
        <v>gCO2e / kWh</v>
      </c>
      <c r="BH69" s="311" t="str">
        <f>_xlfn.XLOOKUP($BD69,'Electricity Factors Sources'!$C$2:$C$96,'Electricity Factors Sources'!G$2:G$96,"")</f>
        <v>Environment and Climate Change Canada</v>
      </c>
      <c r="BI69" s="311" t="str">
        <f>_xlfn.XLOOKUP($BD69,'Electricity Factors Sources'!$C$2:$C$96,'Electricity Factors Sources'!H$2:H$96,"")</f>
        <v>https://www.canada.ca/en/environment-climate-change/services/climate-change/pricing-pollution-how-it-will-work/output-based-pricing-system/federal-greenhouse-gas-offset-system/emission-factors-reference-values.html</v>
      </c>
    </row>
    <row r="70" spans="54:61" x14ac:dyDescent="0.25">
      <c r="BB70" s="311" t="s">
        <v>369</v>
      </c>
      <c r="BC70" s="311" t="s">
        <v>371</v>
      </c>
      <c r="BD70" s="311" t="s">
        <v>384</v>
      </c>
      <c r="BE70" s="311">
        <f>_xlfn.XLOOKUP($BD70,'Electricity Factors Sources'!$C$2:$C$96,'Electricity Factors Sources'!D$2:D$96,"")</f>
        <v>2024</v>
      </c>
      <c r="BF70" s="311">
        <f>_xlfn.XLOOKUP($BD70,'Electricity Factors Sources'!$C$2:$C$96,'Electricity Factors Sources'!E$2:E$96,"")</f>
        <v>30</v>
      </c>
      <c r="BG70" s="311" t="str">
        <f>_xlfn.XLOOKUP($BD70,'Electricity Factors Sources'!$C$2:$C$96,'Electricity Factors Sources'!F$2:F$96,"")</f>
        <v>gCO2e / kWh</v>
      </c>
      <c r="BH70" s="311" t="str">
        <f>_xlfn.XLOOKUP($BD70,'Electricity Factors Sources'!$C$2:$C$96,'Electricity Factors Sources'!G$2:G$96,"")</f>
        <v>Environment and Climate Change Canada</v>
      </c>
      <c r="BI70" s="311" t="str">
        <f>_xlfn.XLOOKUP($BD70,'Electricity Factors Sources'!$C$2:$C$96,'Electricity Factors Sources'!H$2:H$96,"")</f>
        <v>https://www.canada.ca/en/environment-climate-change/services/climate-change/pricing-pollution-how-it-will-work/output-based-pricing-system/federal-greenhouse-gas-offset-system/emission-factors-reference-values.html</v>
      </c>
    </row>
    <row r="71" spans="54:61" x14ac:dyDescent="0.25">
      <c r="BB71" s="311" t="s">
        <v>369</v>
      </c>
      <c r="BC71" s="311" t="s">
        <v>371</v>
      </c>
      <c r="BD71" s="311" t="s">
        <v>385</v>
      </c>
      <c r="BE71" s="311">
        <f>_xlfn.XLOOKUP($BD71,'Electricity Factors Sources'!$C$2:$C$96,'Electricity Factors Sources'!D$2:D$96,"")</f>
        <v>2024</v>
      </c>
      <c r="BF71" s="311">
        <f>_xlfn.XLOOKUP($BD71,'Electricity Factors Sources'!$C$2:$C$96,'Electricity Factors Sources'!E$2:E$96,"")</f>
        <v>1.7</v>
      </c>
      <c r="BG71" s="311" t="str">
        <f>_xlfn.XLOOKUP($BD71,'Electricity Factors Sources'!$C$2:$C$96,'Electricity Factors Sources'!F$2:F$96,"")</f>
        <v>gCO2e / kWh</v>
      </c>
      <c r="BH71" s="311" t="str">
        <f>_xlfn.XLOOKUP($BD71,'Electricity Factors Sources'!$C$2:$C$96,'Electricity Factors Sources'!G$2:G$96,"")</f>
        <v>Environment and Climate Change Canada</v>
      </c>
      <c r="BI71" s="311" t="str">
        <f>_xlfn.XLOOKUP($BD71,'Electricity Factors Sources'!$C$2:$C$96,'Electricity Factors Sources'!H$2:H$96,"")</f>
        <v>https://www.canada.ca/en/environment-climate-change/services/climate-change/pricing-pollution-how-it-will-work/output-based-pricing-system/federal-greenhouse-gas-offset-system/emission-factors-reference-values.html</v>
      </c>
    </row>
    <row r="72" spans="54:61" x14ac:dyDescent="0.25">
      <c r="BB72" s="311" t="s">
        <v>369</v>
      </c>
      <c r="BC72" s="311" t="s">
        <v>371</v>
      </c>
      <c r="BD72" s="311" t="s">
        <v>386</v>
      </c>
      <c r="BE72" s="311">
        <f>_xlfn.XLOOKUP($BD72,'Electricity Factors Sources'!$C$2:$C$96,'Electricity Factors Sources'!D$2:D$96,"")</f>
        <v>2024</v>
      </c>
      <c r="BF72" s="311">
        <f>_xlfn.XLOOKUP($BD72,'Electricity Factors Sources'!$C$2:$C$96,'Electricity Factors Sources'!E$2:E$96,"")</f>
        <v>300</v>
      </c>
      <c r="BG72" s="311" t="str">
        <f>_xlfn.XLOOKUP($BD72,'Electricity Factors Sources'!$C$2:$C$96,'Electricity Factors Sources'!F$2:F$96,"")</f>
        <v>gCO2e / kWh</v>
      </c>
      <c r="BH72" s="311" t="str">
        <f>_xlfn.XLOOKUP($BD72,'Electricity Factors Sources'!$C$2:$C$96,'Electricity Factors Sources'!G$2:G$96,"")</f>
        <v>Environment and Climate Change Canada</v>
      </c>
      <c r="BI72" s="311" t="str">
        <f>_xlfn.XLOOKUP($BD72,'Electricity Factors Sources'!$C$2:$C$96,'Electricity Factors Sources'!H$2:H$96,"")</f>
        <v>https://www.canada.ca/en/environment-climate-change/services/climate-change/pricing-pollution-how-it-will-work/output-based-pricing-system/federal-greenhouse-gas-offset-system/emission-factors-reference-values.html</v>
      </c>
    </row>
    <row r="73" spans="54:61" x14ac:dyDescent="0.25">
      <c r="BB73" s="311" t="s">
        <v>369</v>
      </c>
      <c r="BC73" s="311" t="s">
        <v>371</v>
      </c>
      <c r="BD73" s="311" t="s">
        <v>387</v>
      </c>
      <c r="BE73" s="311">
        <f>_xlfn.XLOOKUP($BD73,'Electricity Factors Sources'!$C$2:$C$96,'Electricity Factors Sources'!D$2:D$96,"")</f>
        <v>2024</v>
      </c>
      <c r="BF73" s="311">
        <f>_xlfn.XLOOKUP($BD73,'Electricity Factors Sources'!$C$2:$C$96,'Electricity Factors Sources'!E$2:E$96,"")</f>
        <v>690</v>
      </c>
      <c r="BG73" s="311" t="str">
        <f>_xlfn.XLOOKUP($BD73,'Electricity Factors Sources'!$C$2:$C$96,'Electricity Factors Sources'!F$2:F$96,"")</f>
        <v>gCO2e / kWh</v>
      </c>
      <c r="BH73" s="311" t="str">
        <f>_xlfn.XLOOKUP($BD73,'Electricity Factors Sources'!$C$2:$C$96,'Electricity Factors Sources'!G$2:G$96,"")</f>
        <v>Environment and Climate Change Canada</v>
      </c>
      <c r="BI73" s="311" t="str">
        <f>_xlfn.XLOOKUP($BD73,'Electricity Factors Sources'!$C$2:$C$96,'Electricity Factors Sources'!H$2:H$96,"")</f>
        <v>https://www.canada.ca/en/environment-climate-change/services/climate-change/pricing-pollution-how-it-will-work/output-based-pricing-system/federal-greenhouse-gas-offset-system/emission-factors-reference-values.html</v>
      </c>
    </row>
    <row r="74" spans="54:61" x14ac:dyDescent="0.25">
      <c r="BB74" s="311" t="s">
        <v>369</v>
      </c>
      <c r="BC74" s="311" t="s">
        <v>371</v>
      </c>
      <c r="BD74" s="311" t="s">
        <v>388</v>
      </c>
      <c r="BE74" s="311">
        <f>_xlfn.XLOOKUP($BD74,'Electricity Factors Sources'!$C$2:$C$96,'Electricity Factors Sources'!D$2:D$96,"")</f>
        <v>2024</v>
      </c>
      <c r="BF74" s="311">
        <f>_xlfn.XLOOKUP($BD74,'Electricity Factors Sources'!$C$2:$C$96,'Electricity Factors Sources'!E$2:E$96,"")</f>
        <v>300</v>
      </c>
      <c r="BG74" s="311" t="str">
        <f>_xlfn.XLOOKUP($BD74,'Electricity Factors Sources'!$C$2:$C$96,'Electricity Factors Sources'!F$2:F$96,"")</f>
        <v>gCO2e / kWh</v>
      </c>
      <c r="BH74" s="311" t="str">
        <f>_xlfn.XLOOKUP($BD74,'Electricity Factors Sources'!$C$2:$C$96,'Electricity Factors Sources'!G$2:G$96,"")</f>
        <v>Environment and Climate Change Canada</v>
      </c>
      <c r="BI74" s="311" t="str">
        <f>_xlfn.XLOOKUP($BD74,'Electricity Factors Sources'!$C$2:$C$96,'Electricity Factors Sources'!H$2:H$96,"")</f>
        <v>https://www.canada.ca/en/environment-climate-change/services/climate-change/pricing-pollution-how-it-will-work/output-based-pricing-system/federal-greenhouse-gas-offset-system/emission-factors-reference-values.html</v>
      </c>
    </row>
    <row r="75" spans="54:61" x14ac:dyDescent="0.25">
      <c r="BB75" s="311" t="s">
        <v>369</v>
      </c>
      <c r="BC75" s="311" t="s">
        <v>371</v>
      </c>
      <c r="BD75" s="311" t="s">
        <v>389</v>
      </c>
      <c r="BE75" s="311">
        <f>_xlfn.XLOOKUP($BD75,'Electricity Factors Sources'!$C$2:$C$96,'Electricity Factors Sources'!D$2:D$96,"")</f>
        <v>2024</v>
      </c>
      <c r="BF75" s="311">
        <f>_xlfn.XLOOKUP($BD75,'Electricity Factors Sources'!$C$2:$C$96,'Electricity Factors Sources'!E$2:E$96,"")</f>
        <v>17</v>
      </c>
      <c r="BG75" s="311" t="str">
        <f>_xlfn.XLOOKUP($BD75,'Electricity Factors Sources'!$C$2:$C$96,'Electricity Factors Sources'!F$2:F$96,"")</f>
        <v>gCO2e / kWh</v>
      </c>
      <c r="BH75" s="311" t="str">
        <f>_xlfn.XLOOKUP($BD75,'Electricity Factors Sources'!$C$2:$C$96,'Electricity Factors Sources'!G$2:G$96,"")</f>
        <v>Environment and Climate Change Canada</v>
      </c>
      <c r="BI75" s="311" t="str">
        <f>_xlfn.XLOOKUP($BD75,'Electricity Factors Sources'!$C$2:$C$96,'Electricity Factors Sources'!H$2:H$96,"")</f>
        <v>https://www.canada.ca/en/environment-climate-change/services/climate-change/pricing-pollution-how-it-will-work/output-based-pricing-system/federal-greenhouse-gas-offset-system/emission-factors-reference-values.html</v>
      </c>
    </row>
    <row r="76" spans="54:61" x14ac:dyDescent="0.25">
      <c r="BB76" s="311" t="s">
        <v>369</v>
      </c>
      <c r="BC76" s="311" t="s">
        <v>371</v>
      </c>
      <c r="BD76" s="311" t="s">
        <v>390</v>
      </c>
      <c r="BE76" s="311">
        <f>_xlfn.XLOOKUP($BD76,'Electricity Factors Sources'!$C$2:$C$96,'Electricity Factors Sources'!D$2:D$96,"")</f>
        <v>2024</v>
      </c>
      <c r="BF76" s="311">
        <f>_xlfn.XLOOKUP($BD76,'Electricity Factors Sources'!$C$2:$C$96,'Electricity Factors Sources'!E$2:E$96,"")</f>
        <v>80</v>
      </c>
      <c r="BG76" s="311" t="str">
        <f>_xlfn.XLOOKUP($BD76,'Electricity Factors Sources'!$C$2:$C$96,'Electricity Factors Sources'!F$2:F$96,"")</f>
        <v>gCO2e / kWh</v>
      </c>
      <c r="BH76" s="311" t="str">
        <f>_xlfn.XLOOKUP($BD76,'Electricity Factors Sources'!$C$2:$C$96,'Electricity Factors Sources'!G$2:G$96,"")</f>
        <v>Environment and Climate Change Canada</v>
      </c>
      <c r="BI76" s="311" t="str">
        <f>_xlfn.XLOOKUP($BD76,'Electricity Factors Sources'!$C$2:$C$96,'Electricity Factors Sources'!H$2:H$96,"")</f>
        <v>https://www.canada.ca/en/environment-climate-change/services/climate-change/pricing-pollution-how-it-will-work/output-based-pricing-system/federal-greenhouse-gas-offset-system/emission-factors-reference-values.html</v>
      </c>
    </row>
    <row r="77" spans="54:61" x14ac:dyDescent="0.25">
      <c r="BB77" s="311" t="s">
        <v>369</v>
      </c>
      <c r="BC77" s="311" t="s">
        <v>371</v>
      </c>
      <c r="BD77" s="311" t="s">
        <v>391</v>
      </c>
      <c r="BE77" s="311">
        <f>_xlfn.XLOOKUP($BD77,'Electricity Factors Sources'!$C$2:$C$96,'Electricity Factors Sources'!D$2:D$96,"")</f>
        <v>2024</v>
      </c>
      <c r="BF77" s="311">
        <f>_xlfn.XLOOKUP($BD77,'Electricity Factors Sources'!$C$2:$C$96,'Electricity Factors Sources'!E$2:E$96,"")</f>
        <v>170</v>
      </c>
      <c r="BG77" s="311" t="str">
        <f>_xlfn.XLOOKUP($BD77,'Electricity Factors Sources'!$C$2:$C$96,'Electricity Factors Sources'!F$2:F$96,"")</f>
        <v>gCO2e / kWh</v>
      </c>
      <c r="BH77" s="311" t="str">
        <f>_xlfn.XLOOKUP($BD77,'Electricity Factors Sources'!$C$2:$C$96,'Electricity Factors Sources'!G$2:G$96,"")</f>
        <v>Environment and Climate Change Canada</v>
      </c>
      <c r="BI77" s="311" t="str">
        <f>_xlfn.XLOOKUP($BD77,'Electricity Factors Sources'!$C$2:$C$96,'Electricity Factors Sources'!H$2:H$96,"")</f>
        <v>https://www.canada.ca/en/environment-climate-change/services/climate-change/pricing-pollution-how-it-will-work/output-based-pricing-system/federal-greenhouse-gas-offset-system/emission-factors-reference-values.html</v>
      </c>
    </row>
    <row r="78" spans="54:61" x14ac:dyDescent="0.25">
      <c r="BB78" s="311" t="s">
        <v>369</v>
      </c>
      <c r="BC78" s="311" t="s">
        <v>371</v>
      </c>
      <c r="BD78" s="311" t="s">
        <v>392</v>
      </c>
      <c r="BE78" s="311">
        <f>_xlfn.XLOOKUP($BD78,'Electricity Factors Sources'!$C$2:$C$96,'Electricity Factors Sources'!D$2:D$96,"")</f>
        <v>2024</v>
      </c>
      <c r="BF78" s="311">
        <f>_xlfn.XLOOKUP($BD78,'Electricity Factors Sources'!$C$2:$C$96,'Electricity Factors Sources'!E$2:E$96,"")</f>
        <v>840</v>
      </c>
      <c r="BG78" s="311" t="str">
        <f>_xlfn.XLOOKUP($BD78,'Electricity Factors Sources'!$C$2:$C$96,'Electricity Factors Sources'!F$2:F$96,"")</f>
        <v>gCO2e / kWh</v>
      </c>
      <c r="BH78" s="311" t="str">
        <f>_xlfn.XLOOKUP($BD78,'Electricity Factors Sources'!$C$2:$C$96,'Electricity Factors Sources'!G$2:G$96,"")</f>
        <v>Environment and Climate Change Canada</v>
      </c>
      <c r="BI78" s="311" t="str">
        <f>_xlfn.XLOOKUP($BD78,'Electricity Factors Sources'!$C$2:$C$96,'Electricity Factors Sources'!H$2:H$96,"")</f>
        <v>https://www.canada.ca/en/environment-climate-change/services/climate-change/pricing-pollution-how-it-will-work/output-based-pricing-system/federal-greenhouse-gas-offset-system/emission-factors-reference-values.html</v>
      </c>
    </row>
    <row r="79" spans="54:61" x14ac:dyDescent="0.25">
      <c r="BB79" s="311" t="s">
        <v>338</v>
      </c>
      <c r="BC79" s="311" t="s">
        <v>376</v>
      </c>
      <c r="BD79" s="311" t="s">
        <v>406</v>
      </c>
      <c r="BE79" s="311">
        <f>_xlfn.XLOOKUP($BD79,'Electricity Factors Sources'!$C$2:$C$96,'Electricity Factors Sources'!D$2:D$96,"")</f>
        <v>2023</v>
      </c>
      <c r="BF79" s="311">
        <f>_xlfn.XLOOKUP($BD79,'Electricity Factors Sources'!$C$2:$C$96,'Electricity Factors Sources'!E$2:E$96,"")</f>
        <v>0.68</v>
      </c>
      <c r="BG79" s="311" t="str">
        <f>_xlfn.XLOOKUP($BD79,'Electricity Factors Sources'!$C$2:$C$96,'Electricity Factors Sources'!F$2:F$96,"")</f>
        <v>kgCO2e / kWh</v>
      </c>
      <c r="BH79" s="311" t="str">
        <f>_xlfn.XLOOKUP($BD79,'Electricity Factors Sources'!$C$2:$C$96,'Electricity Factors Sources'!G$2:G$96,"")</f>
        <v>Department of Climate Change, Energy, the Environment and Water</v>
      </c>
      <c r="BI79" s="311" t="str">
        <f>_xlfn.XLOOKUP($BD79,'Electricity Factors Sources'!$C$2:$C$96,'Electricity Factors Sources'!H$2:H$96,"")</f>
        <v>https://www.dcceew.gov.au/climate-change/publications/national-greenhouse-accounts-factors</v>
      </c>
    </row>
    <row r="80" spans="54:61" x14ac:dyDescent="0.25">
      <c r="BB80" s="311" t="s">
        <v>338</v>
      </c>
      <c r="BC80" s="311" t="s">
        <v>376</v>
      </c>
      <c r="BD80" s="311" t="s">
        <v>407</v>
      </c>
      <c r="BE80" s="311">
        <f>_xlfn.XLOOKUP($BD80,'Electricity Factors Sources'!$C$2:$C$96,'Electricity Factors Sources'!D$2:D$96,"")</f>
        <v>2023</v>
      </c>
      <c r="BF80" s="311">
        <f>_xlfn.XLOOKUP($BD80,'Electricity Factors Sources'!$C$2:$C$96,'Electricity Factors Sources'!E$2:E$96,"")</f>
        <v>0.68</v>
      </c>
      <c r="BG80" s="311" t="str">
        <f>_xlfn.XLOOKUP($BD80,'Electricity Factors Sources'!$C$2:$C$96,'Electricity Factors Sources'!F$2:F$96,"")</f>
        <v>kgCO2e / kWh</v>
      </c>
      <c r="BH80" s="311" t="str">
        <f>_xlfn.XLOOKUP($BD80,'Electricity Factors Sources'!$C$2:$C$96,'Electricity Factors Sources'!G$2:G$96,"")</f>
        <v>Department of Climate Change, Energy, the Environment and Water</v>
      </c>
      <c r="BI80" s="311" t="str">
        <f>_xlfn.XLOOKUP($BD80,'Electricity Factors Sources'!$C$2:$C$96,'Electricity Factors Sources'!H$2:H$96,"")</f>
        <v>https://www.dcceew.gov.au/climate-change/publications/national-greenhouse-accounts-factors</v>
      </c>
    </row>
    <row r="81" spans="54:61" x14ac:dyDescent="0.25">
      <c r="BB81" s="311" t="s">
        <v>338</v>
      </c>
      <c r="BC81" s="311" t="s">
        <v>376</v>
      </c>
      <c r="BD81" s="311" t="s">
        <v>408</v>
      </c>
      <c r="BE81" s="311">
        <f>_xlfn.XLOOKUP($BD81,'Electricity Factors Sources'!$C$2:$C$96,'Electricity Factors Sources'!D$2:D$96,"")</f>
        <v>2023</v>
      </c>
      <c r="BF81" s="311">
        <f>_xlfn.XLOOKUP($BD81,'Electricity Factors Sources'!$C$2:$C$96,'Electricity Factors Sources'!E$2:E$96,"")</f>
        <v>0.79</v>
      </c>
      <c r="BG81" s="311" t="str">
        <f>_xlfn.XLOOKUP($BD81,'Electricity Factors Sources'!$C$2:$C$96,'Electricity Factors Sources'!F$2:F$96,"")</f>
        <v>kgCO2e / kWh</v>
      </c>
      <c r="BH81" s="311" t="str">
        <f>_xlfn.XLOOKUP($BD81,'Electricity Factors Sources'!$C$2:$C$96,'Electricity Factors Sources'!G$2:G$96,"")</f>
        <v>Department of Climate Change, Energy, the Environment and Water</v>
      </c>
      <c r="BI81" s="311" t="str">
        <f>_xlfn.XLOOKUP($BD81,'Electricity Factors Sources'!$C$2:$C$96,'Electricity Factors Sources'!H$2:H$96,"")</f>
        <v>https://www.dcceew.gov.au/climate-change/publications/national-greenhouse-accounts-factors</v>
      </c>
    </row>
    <row r="82" spans="54:61" x14ac:dyDescent="0.25">
      <c r="BB82" s="311" t="s">
        <v>338</v>
      </c>
      <c r="BC82" s="311" t="s">
        <v>376</v>
      </c>
      <c r="BD82" s="311" t="s">
        <v>409</v>
      </c>
      <c r="BE82" s="311">
        <f>_xlfn.XLOOKUP($BD82,'Electricity Factors Sources'!$C$2:$C$96,'Electricity Factors Sources'!D$2:D$96,"")</f>
        <v>2023</v>
      </c>
      <c r="BF82" s="311">
        <f>_xlfn.XLOOKUP($BD82,'Electricity Factors Sources'!$C$2:$C$96,'Electricity Factors Sources'!E$2:E$96,"")</f>
        <v>0.75</v>
      </c>
      <c r="BG82" s="311" t="str">
        <f>_xlfn.XLOOKUP($BD82,'Electricity Factors Sources'!$C$2:$C$96,'Electricity Factors Sources'!F$2:F$96,"")</f>
        <v>kgCO2e / kWh</v>
      </c>
      <c r="BH82" s="311" t="str">
        <f>_xlfn.XLOOKUP($BD82,'Electricity Factors Sources'!$C$2:$C$96,'Electricity Factors Sources'!G$2:G$96,"")</f>
        <v>Department of Climate Change, Energy, the Environment and Water</v>
      </c>
      <c r="BI82" s="311" t="str">
        <f>_xlfn.XLOOKUP($BD82,'Electricity Factors Sources'!$C$2:$C$96,'Electricity Factors Sources'!H$2:H$96,"")</f>
        <v>https://www.dcceew.gov.au/climate-change/publications/national-greenhouse-accounts-factors</v>
      </c>
    </row>
    <row r="83" spans="54:61" x14ac:dyDescent="0.25">
      <c r="BB83" s="311" t="s">
        <v>338</v>
      </c>
      <c r="BC83" s="311" t="s">
        <v>376</v>
      </c>
      <c r="BD83" s="311" t="s">
        <v>410</v>
      </c>
      <c r="BE83" s="311">
        <f>_xlfn.XLOOKUP($BD83,'Electricity Factors Sources'!$C$2:$C$96,'Electricity Factors Sources'!D$2:D$96,"")</f>
        <v>2023</v>
      </c>
      <c r="BF83" s="311">
        <f>_xlfn.XLOOKUP($BD83,'Electricity Factors Sources'!$C$2:$C$96,'Electricity Factors Sources'!E$2:E$96,"")</f>
        <v>0.25</v>
      </c>
      <c r="BG83" s="311" t="str">
        <f>_xlfn.XLOOKUP($BD83,'Electricity Factors Sources'!$C$2:$C$96,'Electricity Factors Sources'!F$2:F$96,"")</f>
        <v>kgCO2e / kWh</v>
      </c>
      <c r="BH83" s="311" t="str">
        <f>_xlfn.XLOOKUP($BD83,'Electricity Factors Sources'!$C$2:$C$96,'Electricity Factors Sources'!G$2:G$96,"")</f>
        <v>Department of Climate Change, Energy, the Environment and Water</v>
      </c>
      <c r="BI83" s="311" t="str">
        <f>_xlfn.XLOOKUP($BD83,'Electricity Factors Sources'!$C$2:$C$96,'Electricity Factors Sources'!H$2:H$96,"")</f>
        <v>https://www.dcceew.gov.au/climate-change/publications/national-greenhouse-accounts-factors</v>
      </c>
    </row>
    <row r="84" spans="54:61" x14ac:dyDescent="0.25">
      <c r="BB84" s="311" t="s">
        <v>338</v>
      </c>
      <c r="BC84" s="311" t="s">
        <v>376</v>
      </c>
      <c r="BD84" s="311" t="s">
        <v>411</v>
      </c>
      <c r="BE84" s="311">
        <f>_xlfn.XLOOKUP($BD84,'Electricity Factors Sources'!$C$2:$C$96,'Electricity Factors Sources'!D$2:D$96,"")</f>
        <v>2023</v>
      </c>
      <c r="BF84" s="311">
        <f>_xlfn.XLOOKUP($BD84,'Electricity Factors Sources'!$C$2:$C$96,'Electricity Factors Sources'!E$2:E$96,"")</f>
        <v>0.53</v>
      </c>
      <c r="BG84" s="311" t="str">
        <f>_xlfn.XLOOKUP($BD84,'Electricity Factors Sources'!$C$2:$C$96,'Electricity Factors Sources'!F$2:F$96,"")</f>
        <v>kgCO2e / kWh</v>
      </c>
      <c r="BH84" s="311" t="str">
        <f>_xlfn.XLOOKUP($BD84,'Electricity Factors Sources'!$C$2:$C$96,'Electricity Factors Sources'!G$2:G$96,"")</f>
        <v>Department of Climate Change, Energy, the Environment and Water</v>
      </c>
      <c r="BI84" s="311" t="str">
        <f>_xlfn.XLOOKUP($BD84,'Electricity Factors Sources'!$C$2:$C$96,'Electricity Factors Sources'!H$2:H$96,"")</f>
        <v>https://www.dcceew.gov.au/climate-change/publications/national-greenhouse-accounts-factors</v>
      </c>
    </row>
    <row r="85" spans="54:61" x14ac:dyDescent="0.25">
      <c r="BB85" s="311" t="s">
        <v>338</v>
      </c>
      <c r="BC85" s="311" t="s">
        <v>376</v>
      </c>
      <c r="BD85" s="311" t="s">
        <v>412</v>
      </c>
      <c r="BE85" s="311">
        <f>_xlfn.XLOOKUP($BD85,'Electricity Factors Sources'!$C$2:$C$96,'Electricity Factors Sources'!D$2:D$96,"")</f>
        <v>2023</v>
      </c>
      <c r="BF85" s="311">
        <f>_xlfn.XLOOKUP($BD85,'Electricity Factors Sources'!$C$2:$C$96,'Electricity Factors Sources'!E$2:E$96,"")</f>
        <v>0.53</v>
      </c>
      <c r="BG85" s="311" t="str">
        <f>_xlfn.XLOOKUP($BD85,'Electricity Factors Sources'!$C$2:$C$96,'Electricity Factors Sources'!F$2:F$96,"")</f>
        <v>kgCO2e / kWh</v>
      </c>
      <c r="BH85" s="311" t="str">
        <f>_xlfn.XLOOKUP($BD85,'Electricity Factors Sources'!$C$2:$C$96,'Electricity Factors Sources'!G$2:G$96,"")</f>
        <v>Department of Climate Change, Energy, the Environment and Water</v>
      </c>
      <c r="BI85" s="311" t="str">
        <f>_xlfn.XLOOKUP($BD85,'Electricity Factors Sources'!$C$2:$C$96,'Electricity Factors Sources'!H$2:H$96,"")</f>
        <v>https://www.dcceew.gov.au/climate-change/publications/national-greenhouse-accounts-factors</v>
      </c>
    </row>
    <row r="86" spans="54:61" x14ac:dyDescent="0.25">
      <c r="BB86" s="311" t="s">
        <v>337</v>
      </c>
      <c r="BC86" s="311" t="s">
        <v>379</v>
      </c>
      <c r="BD86" s="311" t="s">
        <v>422</v>
      </c>
      <c r="BE86" s="311">
        <f>_xlfn.XLOOKUP($BD86,'Electricity Factors Sources'!$C$2:$C$96,'Electricity Factors Sources'!D$2:D$96,"")</f>
        <v>2024</v>
      </c>
      <c r="BF86" s="311">
        <f>_xlfn.XLOOKUP($BD86,'Electricity Factors Sources'!$C$2:$C$96,'Electricity Factors Sources'!E$2:E$96,"")</f>
        <v>0.14000000000000001</v>
      </c>
      <c r="BG86" s="311" t="str">
        <f>_xlfn.XLOOKUP($BD86,'Electricity Factors Sources'!$C$2:$C$96,'Electricity Factors Sources'!F$2:F$96,"")</f>
        <v>kgCO2e / kWh</v>
      </c>
      <c r="BH86" s="311" t="str">
        <f>_xlfn.XLOOKUP($BD86,'Electricity Factors Sources'!$C$2:$C$96,'Electricity Factors Sources'!G$2:G$96,"")</f>
        <v>Department of Energy Security and Net Zero - DESNZ</v>
      </c>
      <c r="BI86" s="311" t="str">
        <f>_xlfn.XLOOKUP($BD86,'Electricity Factors Sources'!$C$2:$C$96,'Electricity Factors Sources'!H$2:H$96,"")</f>
        <v>https://assets.publishing.service.gov.uk/media/6567994fcc1ec5000d8eef17/data-tables-1-19.xlsx</v>
      </c>
    </row>
    <row r="87" spans="54:61" x14ac:dyDescent="0.25">
      <c r="BB87" s="311" t="s">
        <v>337</v>
      </c>
      <c r="BC87" s="311" t="s">
        <v>379</v>
      </c>
      <c r="BD87" s="311" t="s">
        <v>423</v>
      </c>
      <c r="BE87" s="311">
        <f>_xlfn.XLOOKUP($BD87,'Electricity Factors Sources'!$C$2:$C$96,'Electricity Factors Sources'!D$2:D$96,"")</f>
        <v>2024</v>
      </c>
      <c r="BF87" s="311">
        <f>_xlfn.XLOOKUP($BD87,'Electricity Factors Sources'!$C$2:$C$96,'Electricity Factors Sources'!E$2:E$96,"")</f>
        <v>0.14299999999999999</v>
      </c>
      <c r="BG87" s="311" t="str">
        <f>_xlfn.XLOOKUP($BD87,'Electricity Factors Sources'!$C$2:$C$96,'Electricity Factors Sources'!F$2:F$96,"")</f>
        <v>kgCO2e / kWh</v>
      </c>
      <c r="BH87" s="311" t="str">
        <f>_xlfn.XLOOKUP($BD87,'Electricity Factors Sources'!$C$2:$C$96,'Electricity Factors Sources'!G$2:G$96,"")</f>
        <v>Department of Energy Security and Net Zero - DESNZ</v>
      </c>
      <c r="BI87" s="311" t="str">
        <f>_xlfn.XLOOKUP($BD87,'Electricity Factors Sources'!$C$2:$C$96,'Electricity Factors Sources'!H$2:H$96,"")</f>
        <v>https://assets.publishing.service.gov.uk/media/6567994fcc1ec5000d8eef17/data-tables-1-19.xlsx</v>
      </c>
    </row>
    <row r="88" spans="54:61" x14ac:dyDescent="0.25">
      <c r="BB88" s="311" t="s">
        <v>337</v>
      </c>
      <c r="BC88" s="311" t="s">
        <v>379</v>
      </c>
      <c r="BD88" s="311" t="s">
        <v>421</v>
      </c>
      <c r="BE88" s="311">
        <f>_xlfn.XLOOKUP($BD88,'Electricity Factors Sources'!$C$2:$C$96,'Electricity Factors Sources'!D$2:D$96,"")</f>
        <v>2024</v>
      </c>
      <c r="BF88" s="311">
        <f>_xlfn.XLOOKUP($BD88,'Electricity Factors Sources'!$C$2:$C$96,'Electricity Factors Sources'!E$2:E$96,"")</f>
        <v>0.14599999999999999</v>
      </c>
      <c r="BG88" s="311" t="str">
        <f>_xlfn.XLOOKUP($BD88,'Electricity Factors Sources'!$C$2:$C$96,'Electricity Factors Sources'!F$2:F$96,"")</f>
        <v>kgCO2e / kWh</v>
      </c>
      <c r="BH88" s="311" t="str">
        <f>_xlfn.XLOOKUP($BD88,'Electricity Factors Sources'!$C$2:$C$96,'Electricity Factors Sources'!G$2:G$96,"")</f>
        <v>Department of Energy Security and Net Zero - DESNZ</v>
      </c>
      <c r="BI88" s="311" t="str">
        <f>_xlfn.XLOOKUP($BD88,'Electricity Factors Sources'!$C$2:$C$96,'Electricity Factors Sources'!H$2:H$96,"")</f>
        <v>https://assets.publishing.service.gov.uk/media/6567994fcc1ec5000d8eef17/data-tables-1-19.xlsx</v>
      </c>
    </row>
    <row r="89" spans="54:61" x14ac:dyDescent="0.25">
      <c r="BB89" s="311" t="s">
        <v>337</v>
      </c>
      <c r="BC89" s="311" t="s">
        <v>368</v>
      </c>
      <c r="BD89" s="311" t="s">
        <v>435</v>
      </c>
      <c r="BE89" s="311">
        <f>_xlfn.XLOOKUP($BD89,'Electricity Factors Sources'!$C$2:$C$96,'Electricity Factors Sources'!D$2:D$96,"")</f>
        <v>2022</v>
      </c>
      <c r="BF89" s="311">
        <f>_xlfn.XLOOKUP($BD89,'Electricity Factors Sources'!$C$2:$C$96,'Electricity Factors Sources'!E$2:E$96,"")</f>
        <v>48</v>
      </c>
      <c r="BG89" s="311" t="str">
        <f>_xlfn.XLOOKUP($BD89,'Electricity Factors Sources'!$C$2:$C$96,'Electricity Factors Sources'!F$2:F$96,"")</f>
        <v>gCO2e / kWh</v>
      </c>
      <c r="BH89" s="311" t="str">
        <f>_xlfn.XLOOKUP($BD89,'Electricity Factors Sources'!$C$2:$C$96,'Electricity Factors Sources'!G$2:G$96,"")</f>
        <v>UNFCCC Harmonized IFI Default Grid Factors</v>
      </c>
      <c r="BI89" s="311" t="str">
        <f>_xlfn.XLOOKUP($BD89,'Electricity Factors Sources'!$C$2:$C$96,'Electricity Factors Sources'!H$2:H$96,"")</f>
        <v>https://unfccc.int/documents/461676</v>
      </c>
    </row>
    <row r="90" spans="54:61" x14ac:dyDescent="0.25">
      <c r="BB90" s="311" t="s">
        <v>313</v>
      </c>
      <c r="BC90" s="311" t="s">
        <v>429</v>
      </c>
      <c r="BD90" s="311" t="s">
        <v>433</v>
      </c>
      <c r="BE90" s="311">
        <f>_xlfn.XLOOKUP($BD90,'Electricity Factors Sources'!$C$2:$C$96,'Electricity Factors Sources'!D$2:D$96,"")</f>
        <v>2022</v>
      </c>
      <c r="BF90" s="311">
        <f>_xlfn.XLOOKUP($BD90,'Electricity Factors Sources'!$C$2:$C$96,'Electricity Factors Sources'!E$2:E$96,"")</f>
        <v>783</v>
      </c>
      <c r="BG90" s="311" t="str">
        <f>_xlfn.XLOOKUP($BD90,'Electricity Factors Sources'!$C$2:$C$96,'Electricity Factors Sources'!F$2:F$96,"")</f>
        <v>gCO2e / kWh</v>
      </c>
      <c r="BH90" s="311" t="str">
        <f>_xlfn.XLOOKUP($BD90,'Electricity Factors Sources'!$C$2:$C$96,'Electricity Factors Sources'!G$2:G$96,"")</f>
        <v>UNFCCC Harmonized IFI Default Grid Factors</v>
      </c>
      <c r="BI90" s="311" t="str">
        <f>_xlfn.XLOOKUP($BD90,'Electricity Factors Sources'!$C$2:$C$96,'Electricity Factors Sources'!H$2:H$96,"")</f>
        <v>https://unfccc.int/documents/461676</v>
      </c>
    </row>
    <row r="91" spans="54:61" x14ac:dyDescent="0.25">
      <c r="BB91" s="311" t="s">
        <v>336</v>
      </c>
      <c r="BC91" s="311" t="s">
        <v>430</v>
      </c>
      <c r="BD91" s="311" t="s">
        <v>434</v>
      </c>
      <c r="BE91" s="311">
        <f>_xlfn.XLOOKUP($BD91,'Electricity Factors Sources'!$C$2:$C$96,'Electricity Factors Sources'!D$2:D$96,"")</f>
        <v>2022</v>
      </c>
      <c r="BF91" s="311">
        <f>_xlfn.XLOOKUP($BD91,'Electricity Factors Sources'!$C$2:$C$96,'Electricity Factors Sources'!E$2:E$96,"")</f>
        <v>471</v>
      </c>
      <c r="BG91" s="311" t="str">
        <f>_xlfn.XLOOKUP($BD91,'Electricity Factors Sources'!$C$2:$C$96,'Electricity Factors Sources'!F$2:F$96,"")</f>
        <v>gCO2e / kWh</v>
      </c>
      <c r="BH91" s="311" t="str">
        <f>_xlfn.XLOOKUP($BD91,'Electricity Factors Sources'!$C$2:$C$96,'Electricity Factors Sources'!G$2:G$96,"")</f>
        <v>UNFCCC Harmonized IFI Default Grid Factors</v>
      </c>
      <c r="BI91" s="311" t="str">
        <f>_xlfn.XLOOKUP($BD91,'Electricity Factors Sources'!$C$2:$C$96,'Electricity Factors Sources'!H$2:H$96,"")</f>
        <v>https://unfccc.int/documents/461676</v>
      </c>
    </row>
    <row r="92" spans="54:61" x14ac:dyDescent="0.25">
      <c r="BB92" s="311" t="s">
        <v>336</v>
      </c>
      <c r="BC92" s="311" t="s">
        <v>440</v>
      </c>
      <c r="BD92" s="311" t="s">
        <v>438</v>
      </c>
      <c r="BE92" s="311">
        <f>_xlfn.XLOOKUP($BD92,'Electricity Factors Sources'!$C$2:$C$96,'Electricity Factors Sources'!D$2:D$96,"")</f>
        <v>2024</v>
      </c>
      <c r="BF92" s="311">
        <f>_xlfn.XLOOKUP($BD92,'Electricity Factors Sources'!$C$2:$C$96,'Electricity Factors Sources'!E$2:E$96,"")</f>
        <v>0.40100000000000002</v>
      </c>
      <c r="BG92" s="311" t="str">
        <f>_xlfn.XLOOKUP($BD92,'Electricity Factors Sources'!$C$2:$C$96,'Electricity Factors Sources'!F$2:F$96,"")</f>
        <v>kgCO2e / kWh</v>
      </c>
      <c r="BH92" s="311" t="str">
        <f>_xlfn.XLOOKUP($BD92,'Electricity Factors Sources'!$C$2:$C$96,'Electricity Factors Sources'!G$2:G$96,"")</f>
        <v>Thai Government Ministry of Energy – Energy Policy and Planning Office (EPPO)</v>
      </c>
      <c r="BI92" s="311" t="str">
        <f>_xlfn.XLOOKUP($BD92,'Electricity Factors Sources'!$C$2:$C$96,'Electricity Factors Sources'!H$2:H$96,"")</f>
        <v>https://www.eppo.go.th/index.php/en/en-energystatistics/co2-statistic</v>
      </c>
    </row>
    <row r="93" spans="54:61" x14ac:dyDescent="0.25">
      <c r="BB93" s="311" t="s">
        <v>338</v>
      </c>
      <c r="BC93" s="311" t="s">
        <v>447</v>
      </c>
      <c r="BD93" s="311" t="s">
        <v>377</v>
      </c>
      <c r="BE93" s="311">
        <f>_xlfn.XLOOKUP($BD93,'Electricity Factors Sources'!$C$2:$C$96,'Electricity Factors Sources'!D$2:D$96,"")</f>
        <v>2023</v>
      </c>
      <c r="BF93" s="311">
        <f>_xlfn.XLOOKUP($BD93,'Electricity Factors Sources'!$C$2:$C$96,'Electricity Factors Sources'!E$2:E$96,"")</f>
        <v>0.53700000000000003</v>
      </c>
      <c r="BG93" s="311" t="str">
        <f>_xlfn.XLOOKUP($BD93,'Electricity Factors Sources'!$C$2:$C$96,'Electricity Factors Sources'!F$2:F$96,"")</f>
        <v>TonCO2e / MWh</v>
      </c>
      <c r="BH93" s="311" t="str">
        <f>_xlfn.XLOOKUP($BD93,'Electricity Factors Sources'!$C$2:$C$96,'Electricity Factors Sources'!G$2:G$96,"")</f>
        <v>Ministry for the environment</v>
      </c>
      <c r="BI93" s="311" t="str">
        <f>_xlfn.XLOOKUP($BD93,'Electricity Factors Sources'!$C$2:$C$96,'Electricity Factors Sources'!H$2:H$96,"")</f>
        <v>https://environment.govt.nz/assets/publications/climate-change/industrial-allocation-guide-to-data-collection-2023.pdf</v>
      </c>
    </row>
    <row r="94" spans="54:61" x14ac:dyDescent="0.25">
      <c r="BB94" s="311" t="s">
        <v>369</v>
      </c>
      <c r="BC94" s="311" t="s">
        <v>436</v>
      </c>
      <c r="BD94" s="311" t="s">
        <v>443</v>
      </c>
      <c r="BE94" s="311">
        <f>_xlfn.XLOOKUP($BD94,'Electricity Factors Sources'!$C$2:$C$96,'Electricity Factors Sources'!D$2:D$96,"")</f>
        <v>2022</v>
      </c>
      <c r="BF94" s="311">
        <f>_xlfn.XLOOKUP($BD94,'Electricity Factors Sources'!$C$2:$C$96,'Electricity Factors Sources'!E$2:E$96,"")</f>
        <v>478</v>
      </c>
      <c r="BG94" s="311" t="str">
        <f>_xlfn.XLOOKUP($BD94,'Electricity Factors Sources'!$C$2:$C$96,'Electricity Factors Sources'!F$2:F$96,"")</f>
        <v>gCO2e / kWh</v>
      </c>
      <c r="BH94" s="311" t="str">
        <f>_xlfn.XLOOKUP($BD94,'Electricity Factors Sources'!$C$2:$C$96,'Electricity Factors Sources'!G$2:G$96,"")</f>
        <v>UNFCCC Harmonized IFI Default Grid Factors</v>
      </c>
      <c r="BI94" s="311" t="str">
        <f>_xlfn.XLOOKUP($BD94,'Electricity Factors Sources'!$C$2:$C$96,'Electricity Factors Sources'!H$2:H$96,"")</f>
        <v>https://unfccc.int/documents/461676</v>
      </c>
    </row>
    <row r="95" spans="54:61" x14ac:dyDescent="0.25">
      <c r="BB95" s="311" t="s">
        <v>369</v>
      </c>
      <c r="BC95" s="311" t="s">
        <v>437</v>
      </c>
      <c r="BD95" s="311" t="s">
        <v>444</v>
      </c>
      <c r="BE95" s="311">
        <f>_xlfn.XLOOKUP($BD95,'Electricity Factors Sources'!$C$2:$C$96,'Electricity Factors Sources'!D$2:D$96,"")</f>
        <v>2022</v>
      </c>
      <c r="BF95" s="311">
        <f>_xlfn.XLOOKUP($BD95,'Electricity Factors Sources'!$C$2:$C$96,'Electricity Factors Sources'!E$2:E$96,"")</f>
        <v>284</v>
      </c>
      <c r="BG95" s="311" t="str">
        <f>_xlfn.XLOOKUP($BD95,'Electricity Factors Sources'!$C$2:$C$96,'Electricity Factors Sources'!F$2:F$96,"")</f>
        <v>gCO2e / kWh</v>
      </c>
      <c r="BH95" s="311" t="str">
        <f>_xlfn.XLOOKUP($BD95,'Electricity Factors Sources'!$C$2:$C$96,'Electricity Factors Sources'!G$2:G$96,"")</f>
        <v>UNFCCC Harmonized IFI Default Grid Factors</v>
      </c>
      <c r="BI95" s="311" t="str">
        <f>_xlfn.XLOOKUP($BD95,'Electricity Factors Sources'!$C$2:$C$96,'Electricity Factors Sources'!H$2:H$96,"")</f>
        <v>https://unfccc.int/documents/461676</v>
      </c>
    </row>
    <row r="96" spans="54:61" x14ac:dyDescent="0.25">
      <c r="BB96" s="311" t="s">
        <v>338</v>
      </c>
      <c r="BC96" s="311" t="s">
        <v>378</v>
      </c>
      <c r="BD96" s="311" t="s">
        <v>465</v>
      </c>
      <c r="BE96" s="311">
        <f>_xlfn.XLOOKUP($BD96,'Electricity Factors Sources'!$C$2:$C$96,'Electricity Factors Sources'!D$2:D$96,"")</f>
        <v>2024</v>
      </c>
      <c r="BF96" s="311">
        <f>_xlfn.XLOOKUP($BD96,'Electricity Factors Sources'!$C$2:$C$96,'Electricity Factors Sources'!E$2:E$96,"")</f>
        <v>574</v>
      </c>
      <c r="BG96" s="311" t="str">
        <f>_xlfn.XLOOKUP($BD96,'Electricity Factors Sources'!$C$2:$C$96,'Electricity Factors Sources'!F$2:F$96,"")</f>
        <v>gCO2e / kWh</v>
      </c>
      <c r="BH96" s="311" t="str">
        <f>_xlfn.XLOOKUP($BD96,'Electricity Factors Sources'!$C$2:$C$96,'Electricity Factors Sources'!G$2:G$96,"")</f>
        <v>UNFCCC Harmonized IFI Default Grid Factors</v>
      </c>
      <c r="BI96" s="311" t="str">
        <f>_xlfn.XLOOKUP($BD96,'Electricity Factors Sources'!$C$2:$C$96,'Electricity Factors Sources'!H$2:H$96,"")</f>
        <v>https://unfccc.int/documents/461676</v>
      </c>
    </row>
    <row r="97" spans="54:61" x14ac:dyDescent="0.25">
      <c r="BB97" s="311" t="s">
        <v>336</v>
      </c>
      <c r="BC97" s="311" t="s">
        <v>463</v>
      </c>
      <c r="BD97" s="311" t="s">
        <v>464</v>
      </c>
      <c r="BE97" s="311">
        <f>_xlfn.XLOOKUP($BD97,'Electricity Factors Sources'!$C$2:$C$96,'Electricity Factors Sources'!D$2:D$96,"")</f>
        <v>2024</v>
      </c>
      <c r="BF97" s="311">
        <f>_xlfn.XLOOKUP($BD97,'Electricity Factors Sources'!$C$2:$C$96,'Electricity Factors Sources'!E$2:E$96,"")</f>
        <v>592</v>
      </c>
      <c r="BG97" s="311" t="str">
        <f>_xlfn.XLOOKUP($BD97,'Electricity Factors Sources'!$C$2:$C$96,'Electricity Factors Sources'!F$2:F$96,"")</f>
        <v>gCO2e / kWh</v>
      </c>
      <c r="BH97" s="311" t="str">
        <f>_xlfn.XLOOKUP($BD97,'Electricity Factors Sources'!$C$2:$C$96,'Electricity Factors Sources'!G$2:G$96,"")</f>
        <v>UNFCCC Harmonized IFI Default Grid Factors</v>
      </c>
      <c r="BI97" s="311" t="str">
        <f>_xlfn.XLOOKUP($BD97,'Electricity Factors Sources'!$C$2:$C$96,'Electricity Factors Sources'!H$2:H$96,"")</f>
        <v>https://unfccc.int/documents/461676</v>
      </c>
    </row>
    <row r="98" spans="54:61" x14ac:dyDescent="0.25">
      <c r="BB98" s="311" t="s">
        <v>338</v>
      </c>
      <c r="BC98" s="311" t="s">
        <v>313</v>
      </c>
      <c r="BD98" s="311" t="s">
        <v>316</v>
      </c>
      <c r="BG98" s="311" t="s">
        <v>45</v>
      </c>
    </row>
    <row r="99" spans="54:61" x14ac:dyDescent="0.25">
      <c r="BB99" s="311" t="s">
        <v>338</v>
      </c>
      <c r="BC99" s="311" t="s">
        <v>313</v>
      </c>
      <c r="BD99" s="311" t="s">
        <v>317</v>
      </c>
      <c r="BG99" s="311" t="s">
        <v>46</v>
      </c>
    </row>
    <row r="100" spans="54:61" x14ac:dyDescent="0.25">
      <c r="BB100" s="311" t="s">
        <v>338</v>
      </c>
      <c r="BC100" s="311" t="s">
        <v>313</v>
      </c>
      <c r="BD100" s="311" t="s">
        <v>318</v>
      </c>
      <c r="BG100" s="311" t="s">
        <v>44</v>
      </c>
    </row>
    <row r="101" spans="54:61" x14ac:dyDescent="0.25">
      <c r="BB101" s="311" t="s">
        <v>338</v>
      </c>
      <c r="BC101" s="311" t="s">
        <v>313</v>
      </c>
      <c r="BD101" s="311" t="s">
        <v>319</v>
      </c>
      <c r="BG101" s="311" t="s">
        <v>47</v>
      </c>
    </row>
  </sheetData>
  <sheetProtection algorithmName="SHA-512" hashValue="GcuSo72icGg4f8FJdqmpUb6h9q5UM8zg8Nxvzv6fpqaRHduIa+2qQyPf35thtvXUupneqHgPQEmikqSqm7mAbw==" saltValue="WeISvpuBskNk7UhaXMixhg==" spinCount="100000" sheet="1" objects="1" scenarios="1"/>
  <mergeCells count="10">
    <mergeCell ref="AV1:AY1"/>
    <mergeCell ref="A1:I1"/>
    <mergeCell ref="A44:B44"/>
    <mergeCell ref="L1:N1"/>
    <mergeCell ref="M2:N2"/>
    <mergeCell ref="Y1:Y2"/>
    <mergeCell ref="Z1:AC1"/>
    <mergeCell ref="AF1:AH1"/>
    <mergeCell ref="AI1:AK1"/>
    <mergeCell ref="AL1:AU1"/>
  </mergeCells>
  <conditionalFormatting sqref="L1:L21 V3:V44 L23:L1048576">
    <cfRule type="cellIs" dxfId="17" priority="1" operator="equal">
      <formula>"----"</formula>
    </cfRule>
  </conditionalFormatting>
  <conditionalFormatting sqref="M2:N2">
    <cfRule type="cellIs" dxfId="16" priority="2" operator="equal">
      <formula>"Please input all emissions factors"</formula>
    </cfRule>
  </conditionalFormatting>
  <dataValidations disablePrompts="1" count="5">
    <dataValidation type="list" allowBlank="1" showInputMessage="1" showErrorMessage="1" promptTitle="Please select the region " sqref="A3:A43" xr:uid="{38B24743-00CE-426F-BB99-52416637C553}">
      <formula1>Continent</formula1>
    </dataValidation>
    <dataValidation type="list" allowBlank="1" showInputMessage="1" showErrorMessage="1" promptTitle="Please select the region " sqref="B3" xr:uid="{10CA31F0-CFF9-479B-A8AF-448F1275A9B6}">
      <formula1>INDIRECT($A$3)</formula1>
    </dataValidation>
    <dataValidation type="list" allowBlank="1" showInputMessage="1" showErrorMessage="1" promptTitle="Please select the region " sqref="B4:B43" xr:uid="{F6EF4DC1-DBDD-44B1-88C8-8D9C2AA05981}">
      <formula1>INDIRECT($A4)</formula1>
    </dataValidation>
    <dataValidation type="list" allowBlank="1" showInputMessage="1" showErrorMessage="1" promptTitle="Please select the region " sqref="C3:C43" xr:uid="{51D1E47B-B742-43B7-9519-3D7EB5DCD463}">
      <formula1>INDIRECT($B3)</formula1>
    </dataValidation>
    <dataValidation type="list" allowBlank="1" showInputMessage="1" showErrorMessage="1" sqref="E3:E43" xr:uid="{76184D33-AE67-4859-B8F3-2125337DBC5F}">
      <formula1>$V3:$W3</formula1>
    </dataValidation>
  </dataValidation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4243-65CC-4B09-942F-6A6EF6E63135}">
  <dimension ref="G1:O31"/>
  <sheetViews>
    <sheetView workbookViewId="0">
      <selection activeCell="O1" sqref="O1:O8"/>
    </sheetView>
  </sheetViews>
  <sheetFormatPr defaultRowHeight="13.2" x14ac:dyDescent="0.25"/>
  <sheetData>
    <row r="1" spans="7:15" ht="13.8" x14ac:dyDescent="0.25">
      <c r="G1" s="177"/>
      <c r="H1" s="178"/>
      <c r="I1" s="179" t="s">
        <v>239</v>
      </c>
      <c r="J1" s="180"/>
      <c r="K1" s="181"/>
      <c r="M1" t="s">
        <v>306</v>
      </c>
      <c r="N1" s="212">
        <v>0.435</v>
      </c>
      <c r="O1" s="216" t="s">
        <v>314</v>
      </c>
    </row>
    <row r="2" spans="7:15" ht="28.8" x14ac:dyDescent="0.25">
      <c r="G2" s="182" t="s">
        <v>240</v>
      </c>
      <c r="H2" s="183" t="s">
        <v>241</v>
      </c>
      <c r="I2" s="184" t="s">
        <v>242</v>
      </c>
      <c r="J2" s="185" t="s">
        <v>243</v>
      </c>
      <c r="K2" s="186" t="s">
        <v>244</v>
      </c>
      <c r="M2" t="s">
        <v>307</v>
      </c>
      <c r="N2" s="214">
        <v>0.55000000000000004</v>
      </c>
      <c r="O2" s="216" t="s">
        <v>314</v>
      </c>
    </row>
    <row r="3" spans="7:15" ht="27" thickBot="1" x14ac:dyDescent="0.3">
      <c r="G3" s="187"/>
      <c r="H3" s="188"/>
      <c r="I3" s="189" t="s">
        <v>245</v>
      </c>
      <c r="J3" s="190" t="s">
        <v>245</v>
      </c>
      <c r="K3" s="191" t="s">
        <v>245</v>
      </c>
      <c r="M3" t="s">
        <v>308</v>
      </c>
      <c r="N3" s="215">
        <v>0.4168</v>
      </c>
      <c r="O3" s="217" t="s">
        <v>315</v>
      </c>
    </row>
    <row r="4" spans="7:15" ht="13.8" x14ac:dyDescent="0.25">
      <c r="G4" s="192" t="s">
        <v>246</v>
      </c>
      <c r="H4" s="193" t="s">
        <v>247</v>
      </c>
      <c r="I4" s="198">
        <v>1067.7</v>
      </c>
      <c r="J4" s="199">
        <v>9.0999999999999998E-2</v>
      </c>
      <c r="K4" s="200">
        <v>1.2E-2</v>
      </c>
      <c r="M4" t="s">
        <v>309</v>
      </c>
      <c r="N4" s="212">
        <v>0.57030000000000003</v>
      </c>
      <c r="O4" s="216" t="s">
        <v>314</v>
      </c>
    </row>
    <row r="5" spans="7:15" ht="13.8" x14ac:dyDescent="0.25">
      <c r="G5" s="194" t="s">
        <v>248</v>
      </c>
      <c r="H5" s="195" t="s">
        <v>249</v>
      </c>
      <c r="I5" s="201">
        <v>485.2</v>
      </c>
      <c r="J5" s="202">
        <v>2.5000000000000001E-2</v>
      </c>
      <c r="K5" s="203">
        <v>4.0000000000000001E-3</v>
      </c>
      <c r="M5" t="s">
        <v>310</v>
      </c>
      <c r="N5" s="213">
        <v>0.68</v>
      </c>
      <c r="O5" s="216" t="s">
        <v>315</v>
      </c>
    </row>
    <row r="6" spans="7:15" ht="13.8" x14ac:dyDescent="0.25">
      <c r="G6" s="194" t="s">
        <v>250</v>
      </c>
      <c r="H6" s="195" t="s">
        <v>251</v>
      </c>
      <c r="I6" s="201">
        <v>819.7</v>
      </c>
      <c r="J6" s="202">
        <v>5.1999999999999998E-2</v>
      </c>
      <c r="K6" s="203">
        <v>7.0000000000000001E-3</v>
      </c>
      <c r="M6" t="s">
        <v>311</v>
      </c>
      <c r="N6" s="212">
        <v>0.495</v>
      </c>
      <c r="O6" s="216" t="s">
        <v>315</v>
      </c>
    </row>
    <row r="7" spans="7:15" ht="13.8" x14ac:dyDescent="0.25">
      <c r="G7" s="194" t="s">
        <v>252</v>
      </c>
      <c r="H7" s="195" t="s">
        <v>253</v>
      </c>
      <c r="I7" s="201">
        <v>531.70000000000005</v>
      </c>
      <c r="J7" s="202">
        <v>3.1E-2</v>
      </c>
      <c r="K7" s="203">
        <v>4.0000000000000001E-3</v>
      </c>
      <c r="M7" t="s">
        <v>312</v>
      </c>
      <c r="N7" s="212">
        <v>0.71499999999999997</v>
      </c>
      <c r="O7" s="216" t="s">
        <v>314</v>
      </c>
    </row>
    <row r="8" spans="7:15" x14ac:dyDescent="0.25">
      <c r="G8" s="194" t="s">
        <v>254</v>
      </c>
      <c r="H8" s="195" t="s">
        <v>255</v>
      </c>
      <c r="I8" s="201">
        <v>813.6</v>
      </c>
      <c r="J8" s="202">
        <v>5.3999999999999999E-2</v>
      </c>
      <c r="K8" s="203">
        <v>8.0000000000000002E-3</v>
      </c>
    </row>
    <row r="9" spans="7:15" x14ac:dyDescent="0.25">
      <c r="G9" s="194" t="s">
        <v>256</v>
      </c>
      <c r="H9" s="195" t="s">
        <v>257</v>
      </c>
      <c r="I9" s="201">
        <v>832.9</v>
      </c>
      <c r="J9" s="202">
        <v>5.2999999999999999E-2</v>
      </c>
      <c r="K9" s="203">
        <v>7.0000000000000001E-3</v>
      </c>
    </row>
    <row r="10" spans="7:15" x14ac:dyDescent="0.25">
      <c r="G10" s="194" t="s">
        <v>258</v>
      </c>
      <c r="H10" s="195" t="s">
        <v>259</v>
      </c>
      <c r="I10" s="201">
        <v>1134.4000000000001</v>
      </c>
      <c r="J10" s="202">
        <v>0.13500000000000001</v>
      </c>
      <c r="K10" s="203">
        <v>2.1000000000000001E-2</v>
      </c>
    </row>
    <row r="11" spans="7:15" x14ac:dyDescent="0.25">
      <c r="G11" s="194" t="s">
        <v>260</v>
      </c>
      <c r="H11" s="195" t="s">
        <v>261</v>
      </c>
      <c r="I11" s="201">
        <v>1633.1</v>
      </c>
      <c r="J11" s="202">
        <v>0.17599999999999999</v>
      </c>
      <c r="K11" s="203">
        <v>2.7E-2</v>
      </c>
    </row>
    <row r="12" spans="7:15" x14ac:dyDescent="0.25">
      <c r="G12" s="194" t="s">
        <v>262</v>
      </c>
      <c r="H12" s="195" t="s">
        <v>263</v>
      </c>
      <c r="I12" s="201">
        <v>1582.1</v>
      </c>
      <c r="J12" s="202">
        <v>0.14799999999999999</v>
      </c>
      <c r="K12" s="203">
        <v>2.1999999999999999E-2</v>
      </c>
    </row>
    <row r="13" spans="7:15" x14ac:dyDescent="0.25">
      <c r="G13" s="194" t="s">
        <v>264</v>
      </c>
      <c r="H13" s="195" t="s">
        <v>265</v>
      </c>
      <c r="I13" s="201">
        <v>995.8</v>
      </c>
      <c r="J13" s="202">
        <v>0.107</v>
      </c>
      <c r="K13" s="203">
        <v>1.4999999999999999E-2</v>
      </c>
    </row>
    <row r="14" spans="7:15" x14ac:dyDescent="0.25">
      <c r="G14" s="194" t="s">
        <v>266</v>
      </c>
      <c r="H14" s="195" t="s">
        <v>267</v>
      </c>
      <c r="I14" s="201">
        <v>539.4</v>
      </c>
      <c r="J14" s="202">
        <v>7.1999999999999995E-2</v>
      </c>
      <c r="K14" s="203">
        <v>8.9999999999999993E-3</v>
      </c>
    </row>
    <row r="15" spans="7:15" x14ac:dyDescent="0.25">
      <c r="G15" s="194" t="s">
        <v>268</v>
      </c>
      <c r="H15" s="195" t="s">
        <v>269</v>
      </c>
      <c r="I15" s="201">
        <v>634.6</v>
      </c>
      <c r="J15" s="202">
        <v>5.8000000000000003E-2</v>
      </c>
      <c r="K15" s="203">
        <v>8.0000000000000002E-3</v>
      </c>
    </row>
    <row r="16" spans="7:15" x14ac:dyDescent="0.25">
      <c r="G16" s="194" t="s">
        <v>270</v>
      </c>
      <c r="H16" s="195" t="s">
        <v>271</v>
      </c>
      <c r="I16" s="201">
        <v>816.8</v>
      </c>
      <c r="J16" s="202">
        <v>1.9E-2</v>
      </c>
      <c r="K16" s="203">
        <v>2E-3</v>
      </c>
    </row>
    <row r="17" spans="7:11" x14ac:dyDescent="0.25">
      <c r="G17" s="194" t="s">
        <v>272</v>
      </c>
      <c r="H17" s="195" t="s">
        <v>273</v>
      </c>
      <c r="I17" s="201">
        <v>1210.9000000000001</v>
      </c>
      <c r="J17" s="202">
        <v>0.126</v>
      </c>
      <c r="K17" s="203">
        <v>1.6E-2</v>
      </c>
    </row>
    <row r="18" spans="7:11" x14ac:dyDescent="0.25">
      <c r="G18" s="194" t="s">
        <v>274</v>
      </c>
      <c r="H18" s="195" t="s">
        <v>275</v>
      </c>
      <c r="I18" s="201">
        <v>233.1</v>
      </c>
      <c r="J18" s="202">
        <v>1.4999999999999999E-2</v>
      </c>
      <c r="K18" s="203">
        <v>2E-3</v>
      </c>
    </row>
    <row r="19" spans="7:11" x14ac:dyDescent="0.25">
      <c r="G19" s="194" t="s">
        <v>276</v>
      </c>
      <c r="H19" s="195" t="s">
        <v>277</v>
      </c>
      <c r="I19" s="201">
        <v>1558</v>
      </c>
      <c r="J19" s="202">
        <v>8.1000000000000003E-2</v>
      </c>
      <c r="K19" s="203">
        <v>1.2999999999999999E-2</v>
      </c>
    </row>
    <row r="20" spans="7:11" x14ac:dyDescent="0.25">
      <c r="G20" s="194" t="s">
        <v>278</v>
      </c>
      <c r="H20" s="195" t="s">
        <v>279</v>
      </c>
      <c r="I20" s="201">
        <v>672.8</v>
      </c>
      <c r="J20" s="202">
        <v>4.9000000000000002E-2</v>
      </c>
      <c r="K20" s="203">
        <v>7.0000000000000001E-3</v>
      </c>
    </row>
    <row r="21" spans="7:11" x14ac:dyDescent="0.25">
      <c r="G21" s="194" t="s">
        <v>280</v>
      </c>
      <c r="H21" s="195" t="s">
        <v>281</v>
      </c>
      <c r="I21" s="201">
        <v>1214.0999999999999</v>
      </c>
      <c r="J21" s="202">
        <v>0.115</v>
      </c>
      <c r="K21" s="203">
        <v>1.6E-2</v>
      </c>
    </row>
    <row r="22" spans="7:11" x14ac:dyDescent="0.25">
      <c r="G22" s="194" t="s">
        <v>282</v>
      </c>
      <c r="H22" s="195" t="s">
        <v>283</v>
      </c>
      <c r="I22" s="201">
        <v>1046.0999999999999</v>
      </c>
      <c r="J22" s="202">
        <v>9.5000000000000001E-2</v>
      </c>
      <c r="K22" s="203">
        <v>1.4E-2</v>
      </c>
    </row>
    <row r="23" spans="7:11" x14ac:dyDescent="0.25">
      <c r="G23" s="194" t="s">
        <v>284</v>
      </c>
      <c r="H23" s="195" t="s">
        <v>285</v>
      </c>
      <c r="I23" s="201">
        <v>1158.9000000000001</v>
      </c>
      <c r="J23" s="202">
        <v>0.109</v>
      </c>
      <c r="K23" s="203">
        <v>1.6E-2</v>
      </c>
    </row>
    <row r="24" spans="7:11" x14ac:dyDescent="0.25">
      <c r="G24" s="194" t="s">
        <v>286</v>
      </c>
      <c r="H24" s="195" t="s">
        <v>287</v>
      </c>
      <c r="I24" s="201">
        <v>991.7</v>
      </c>
      <c r="J24" s="202">
        <v>0.108</v>
      </c>
      <c r="K24" s="203">
        <v>1.6E-2</v>
      </c>
    </row>
    <row r="25" spans="7:11" x14ac:dyDescent="0.25">
      <c r="G25" s="194" t="s">
        <v>288</v>
      </c>
      <c r="H25" s="195" t="s">
        <v>289</v>
      </c>
      <c r="I25" s="201">
        <v>1031.5999999999999</v>
      </c>
      <c r="J25" s="202">
        <v>0.08</v>
      </c>
      <c r="K25" s="203">
        <v>1.2E-2</v>
      </c>
    </row>
    <row r="26" spans="7:11" x14ac:dyDescent="0.25">
      <c r="G26" s="194" t="s">
        <v>290</v>
      </c>
      <c r="H26" s="195" t="s">
        <v>291</v>
      </c>
      <c r="I26" s="201">
        <v>772.7</v>
      </c>
      <c r="J26" s="202">
        <v>0.04</v>
      </c>
      <c r="K26" s="203">
        <v>6.0000000000000001E-3</v>
      </c>
    </row>
    <row r="27" spans="7:11" x14ac:dyDescent="0.25">
      <c r="G27" s="194" t="s">
        <v>292</v>
      </c>
      <c r="H27" s="195" t="s">
        <v>293</v>
      </c>
      <c r="I27" s="201">
        <v>1543</v>
      </c>
      <c r="J27" s="202">
        <v>0.17100000000000001</v>
      </c>
      <c r="K27" s="203">
        <v>2.5000000000000001E-2</v>
      </c>
    </row>
    <row r="28" spans="7:11" x14ac:dyDescent="0.25">
      <c r="G28" s="194" t="s">
        <v>294</v>
      </c>
      <c r="H28" s="195" t="s">
        <v>295</v>
      </c>
      <c r="I28" s="201">
        <v>891.9</v>
      </c>
      <c r="J28" s="202">
        <v>6.7000000000000004E-2</v>
      </c>
      <c r="K28" s="203">
        <v>0.01</v>
      </c>
    </row>
    <row r="29" spans="7:11" x14ac:dyDescent="0.25">
      <c r="G29" s="194" t="s">
        <v>296</v>
      </c>
      <c r="H29" s="195" t="s">
        <v>297</v>
      </c>
      <c r="I29" s="201">
        <v>931.6</v>
      </c>
      <c r="J29" s="202">
        <v>8.6999999999999994E-2</v>
      </c>
      <c r="K29" s="203">
        <v>1.2999999999999999E-2</v>
      </c>
    </row>
    <row r="30" spans="7:11" x14ac:dyDescent="0.25">
      <c r="G30" s="194" t="s">
        <v>298</v>
      </c>
      <c r="H30" s="195" t="s">
        <v>299</v>
      </c>
      <c r="I30" s="201">
        <v>639.70000000000005</v>
      </c>
      <c r="J30" s="202">
        <v>5.1999999999999998E-2</v>
      </c>
      <c r="K30" s="203">
        <v>7.0000000000000001E-3</v>
      </c>
    </row>
    <row r="31" spans="7:11" ht="13.8" thickBot="1" x14ac:dyDescent="0.3">
      <c r="G31" s="196" t="s">
        <v>300</v>
      </c>
      <c r="H31" s="197" t="s">
        <v>300</v>
      </c>
      <c r="I31" s="204">
        <v>852.3</v>
      </c>
      <c r="J31" s="205">
        <v>7.0999999999999994E-2</v>
      </c>
      <c r="K31" s="206">
        <v>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0F4DB-8B1A-47B7-802D-EA3013D5002B}">
  <dimension ref="A1:I8"/>
  <sheetViews>
    <sheetView zoomScale="85" zoomScaleNormal="85" workbookViewId="0">
      <selection activeCell="B6" sqref="B6"/>
    </sheetView>
  </sheetViews>
  <sheetFormatPr defaultColWidth="8.6640625" defaultRowHeight="13.2" x14ac:dyDescent="0.25"/>
  <cols>
    <col min="1" max="1" width="48.44140625" style="149" customWidth="1"/>
    <col min="2" max="3" width="13.33203125" style="149" customWidth="1"/>
    <col min="4" max="4" width="4.5546875" style="149" customWidth="1"/>
    <col min="5" max="5" width="40.33203125" style="149" customWidth="1"/>
    <col min="6" max="6" width="16" style="149" customWidth="1"/>
    <col min="7" max="7" width="17.33203125" style="149" customWidth="1"/>
    <col min="8" max="8" width="31.33203125" style="149" customWidth="1"/>
    <col min="9" max="9" width="59.77734375" style="149" customWidth="1"/>
    <col min="10" max="16384" width="8.6640625" style="149"/>
  </cols>
  <sheetData>
    <row r="1" spans="1:9" ht="55.2" customHeight="1" x14ac:dyDescent="0.35">
      <c r="A1" s="487" t="s">
        <v>487</v>
      </c>
      <c r="B1" s="488"/>
      <c r="C1" s="488"/>
      <c r="D1" s="488"/>
      <c r="E1" s="488"/>
      <c r="F1" s="488"/>
      <c r="G1" s="488"/>
      <c r="H1" s="488"/>
      <c r="I1" s="488"/>
    </row>
    <row r="2" spans="1:9" ht="25.8" x14ac:dyDescent="0.25">
      <c r="A2" s="491" t="s">
        <v>178</v>
      </c>
      <c r="B2" s="492"/>
      <c r="C2" s="492"/>
      <c r="E2" s="486" t="s">
        <v>224</v>
      </c>
      <c r="F2" s="486"/>
      <c r="G2" s="486"/>
      <c r="H2" s="101" t="s">
        <v>152</v>
      </c>
      <c r="I2" s="102" t="s">
        <v>91</v>
      </c>
    </row>
    <row r="3" spans="1:9" ht="47.7" customHeight="1" x14ac:dyDescent="0.25">
      <c r="A3" s="410" t="s">
        <v>82</v>
      </c>
      <c r="B3" s="411" cm="1">
        <f t="array" ref="B3:B5">'Env Template 环境模板'!R26:R28</f>
        <v>0</v>
      </c>
      <c r="C3" s="413" t="s">
        <v>485</v>
      </c>
      <c r="D3" s="150"/>
      <c r="E3" s="98" t="s">
        <v>150</v>
      </c>
      <c r="F3" s="111" t="s">
        <v>84</v>
      </c>
      <c r="G3" s="100"/>
      <c r="H3" s="97"/>
      <c r="I3" s="489" t="s">
        <v>460</v>
      </c>
    </row>
    <row r="4" spans="1:9" ht="41.4" x14ac:dyDescent="0.25">
      <c r="A4" s="410" t="s">
        <v>83</v>
      </c>
      <c r="B4" s="411">
        <v>0</v>
      </c>
      <c r="C4" s="413" t="s">
        <v>485</v>
      </c>
      <c r="D4" s="150"/>
      <c r="E4" s="98" t="s">
        <v>151</v>
      </c>
      <c r="F4" s="111" t="s">
        <v>84</v>
      </c>
      <c r="G4" s="100"/>
      <c r="H4" s="97"/>
      <c r="I4" s="490"/>
    </row>
    <row r="5" spans="1:9" ht="46.8" hidden="1" customHeight="1" x14ac:dyDescent="0.25">
      <c r="A5" s="412" t="s">
        <v>486</v>
      </c>
      <c r="B5" s="411">
        <v>0</v>
      </c>
      <c r="C5" s="413" t="s">
        <v>485</v>
      </c>
    </row>
    <row r="6" spans="1:9" ht="45" x14ac:dyDescent="0.25">
      <c r="A6" s="111" t="s">
        <v>484</v>
      </c>
      <c r="B6" s="535"/>
      <c r="C6" s="290" t="s">
        <v>84</v>
      </c>
      <c r="E6" s="414" t="s">
        <v>495</v>
      </c>
      <c r="F6" s="413" t="s">
        <v>485</v>
      </c>
      <c r="G6" s="421" t="str">
        <f>IFERROR((G3/G4)*B3,"")</f>
        <v/>
      </c>
      <c r="H6" s="412" t="s">
        <v>488</v>
      </c>
      <c r="I6" s="415" t="s">
        <v>490</v>
      </c>
    </row>
    <row r="7" spans="1:9" ht="48.6" customHeight="1" x14ac:dyDescent="0.25">
      <c r="E7" s="414" t="s">
        <v>494</v>
      </c>
      <c r="F7" s="413" t="s">
        <v>485</v>
      </c>
      <c r="G7" s="421" t="str">
        <f>IFERROR((G3/G4)*B4,"")</f>
        <v/>
      </c>
      <c r="H7" s="412" t="s">
        <v>489</v>
      </c>
      <c r="I7" s="415" t="s">
        <v>490</v>
      </c>
    </row>
    <row r="8" spans="1:9" ht="45" x14ac:dyDescent="0.25">
      <c r="E8" s="414" t="s">
        <v>496</v>
      </c>
      <c r="F8" s="413" t="s">
        <v>485</v>
      </c>
      <c r="G8" s="421" t="str">
        <f>IFERROR((G3/G4)*B6,"")</f>
        <v/>
      </c>
      <c r="H8" s="412" t="s">
        <v>489</v>
      </c>
      <c r="I8" s="415" t="s">
        <v>490</v>
      </c>
    </row>
  </sheetData>
  <sheetProtection algorithmName="SHA-512" hashValue="S3pmvqgXZEWkPwKq2fGHp6gVK5tsSD2gkEaeYEfx0GmhlWctaWoXnGJzQAfzvrhaF1ifmS0pzzq59NRi746mqg==" saltValue="TOsRwoKjWjHbXmGzOgNK6Q==" spinCount="100000" sheet="1" objects="1" scenarios="1"/>
  <mergeCells count="4">
    <mergeCell ref="E2:G2"/>
    <mergeCell ref="A1:I1"/>
    <mergeCell ref="I3:I4"/>
    <mergeCell ref="A2:C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9ABF-BEE4-44FC-8047-EB72374A44F0}">
  <dimension ref="A1:Q27"/>
  <sheetViews>
    <sheetView topLeftCell="A3" zoomScale="55" zoomScaleNormal="55" workbookViewId="0">
      <selection activeCell="G18" sqref="G18"/>
    </sheetView>
  </sheetViews>
  <sheetFormatPr defaultColWidth="8.6640625" defaultRowHeight="13.2" x14ac:dyDescent="0.25"/>
  <cols>
    <col min="1" max="1" width="8" style="149" customWidth="1"/>
    <col min="2" max="2" width="13.88671875" style="149" customWidth="1"/>
    <col min="3" max="3" width="5.33203125" style="149" customWidth="1"/>
    <col min="4" max="4" width="5" style="380" customWidth="1"/>
    <col min="5" max="5" width="96.33203125" style="381" customWidth="1"/>
    <col min="6" max="6" width="25.109375" style="382" customWidth="1"/>
    <col min="7" max="7" width="28.33203125" style="383" customWidth="1"/>
    <col min="8" max="8" width="85.33203125" style="149" customWidth="1"/>
    <col min="9" max="9" width="40.88671875" style="384" customWidth="1"/>
    <col min="10" max="10" width="0" style="149" hidden="1" customWidth="1"/>
    <col min="11" max="15" width="8.6640625" style="149" customWidth="1"/>
    <col min="16" max="16384" width="8.6640625" style="149"/>
  </cols>
  <sheetData>
    <row r="1" spans="1:17" s="337" customFormat="1" ht="39" customHeight="1" x14ac:dyDescent="0.35">
      <c r="A1" s="496" t="s">
        <v>170</v>
      </c>
      <c r="B1" s="496"/>
      <c r="C1" s="496"/>
      <c r="D1" s="496"/>
      <c r="E1" s="496"/>
      <c r="F1" s="496"/>
      <c r="G1" s="496"/>
      <c r="H1" s="496"/>
      <c r="I1" s="496"/>
      <c r="L1" s="336"/>
      <c r="M1" s="336" t="s">
        <v>153</v>
      </c>
      <c r="N1" s="336" t="s">
        <v>154</v>
      </c>
      <c r="O1" s="335"/>
      <c r="P1" s="335"/>
      <c r="Q1" s="335"/>
    </row>
    <row r="2" spans="1:17" ht="42" customHeight="1" x14ac:dyDescent="0.25">
      <c r="A2" s="505" t="s">
        <v>171</v>
      </c>
      <c r="B2" s="505"/>
      <c r="C2" s="505"/>
      <c r="D2" s="506"/>
      <c r="E2" s="493" t="s">
        <v>229</v>
      </c>
      <c r="F2" s="494"/>
      <c r="G2" s="495"/>
      <c r="H2" s="338" t="s">
        <v>172</v>
      </c>
      <c r="I2" s="339"/>
      <c r="L2" s="336" t="s">
        <v>169</v>
      </c>
      <c r="M2" s="336" t="s">
        <v>163</v>
      </c>
      <c r="N2" s="336" t="s">
        <v>160</v>
      </c>
      <c r="O2" s="340"/>
      <c r="P2" s="340"/>
      <c r="Q2" s="340"/>
    </row>
    <row r="3" spans="1:17" ht="34.950000000000003" customHeight="1" x14ac:dyDescent="0.25">
      <c r="A3" s="505"/>
      <c r="B3" s="505"/>
      <c r="C3" s="505"/>
      <c r="D3" s="506"/>
      <c r="E3" s="493" t="s">
        <v>230</v>
      </c>
      <c r="F3" s="494"/>
      <c r="G3" s="495"/>
      <c r="H3" s="341" t="s">
        <v>172</v>
      </c>
      <c r="I3" s="342"/>
      <c r="L3" s="336" t="s">
        <v>168</v>
      </c>
      <c r="M3" s="336" t="s">
        <v>164</v>
      </c>
      <c r="N3" s="336" t="s">
        <v>161</v>
      </c>
      <c r="O3" s="340"/>
      <c r="P3" s="340"/>
      <c r="Q3" s="340"/>
    </row>
    <row r="4" spans="1:17" ht="49.95" customHeight="1" thickBot="1" x14ac:dyDescent="0.3">
      <c r="A4" s="343"/>
      <c r="B4" s="500" t="s">
        <v>209</v>
      </c>
      <c r="C4" s="500"/>
      <c r="D4" s="500"/>
      <c r="E4" s="344" t="s">
        <v>196</v>
      </c>
      <c r="F4" s="153" t="s">
        <v>220</v>
      </c>
      <c r="G4" s="345" t="s">
        <v>221</v>
      </c>
      <c r="H4" s="345" t="s">
        <v>173</v>
      </c>
      <c r="I4" s="345" t="s">
        <v>64</v>
      </c>
      <c r="L4" s="336"/>
      <c r="M4" s="336" t="s">
        <v>165</v>
      </c>
      <c r="N4" s="336" t="s">
        <v>162</v>
      </c>
      <c r="O4" s="340"/>
      <c r="P4" s="340"/>
      <c r="Q4" s="340"/>
    </row>
    <row r="5" spans="1:17" s="352" customFormat="1" ht="44.7" customHeight="1" thickBot="1" x14ac:dyDescent="0.35">
      <c r="A5" s="507" t="s">
        <v>174</v>
      </c>
      <c r="B5" s="497" t="s">
        <v>158</v>
      </c>
      <c r="C5" s="501" t="s">
        <v>197</v>
      </c>
      <c r="D5" s="502"/>
      <c r="E5" s="346" t="s">
        <v>202</v>
      </c>
      <c r="F5" s="154" t="s">
        <v>219</v>
      </c>
      <c r="G5" s="137"/>
      <c r="H5" s="347"/>
      <c r="I5" s="524" t="s">
        <v>477</v>
      </c>
      <c r="J5" s="352">
        <f>G5</f>
        <v>0</v>
      </c>
      <c r="K5" s="394"/>
      <c r="L5" s="349"/>
      <c r="M5" s="350"/>
      <c r="N5" s="336" t="s">
        <v>478</v>
      </c>
      <c r="O5" s="350"/>
      <c r="P5" s="348"/>
      <c r="Q5" s="348"/>
    </row>
    <row r="6" spans="1:17" ht="45" customHeight="1" x14ac:dyDescent="0.25">
      <c r="A6" s="508"/>
      <c r="B6" s="498"/>
      <c r="C6" s="503"/>
      <c r="D6" s="504"/>
      <c r="E6" s="353" t="s">
        <v>175</v>
      </c>
      <c r="F6" s="138" t="s">
        <v>84</v>
      </c>
      <c r="G6" s="139"/>
      <c r="H6" s="354" t="s">
        <v>156</v>
      </c>
      <c r="I6" s="525"/>
      <c r="J6" s="352">
        <f t="shared" ref="J6:J26" si="0">G6</f>
        <v>0</v>
      </c>
      <c r="K6" s="394"/>
      <c r="L6" s="351"/>
      <c r="M6" s="351"/>
      <c r="N6" s="336" t="s">
        <v>206</v>
      </c>
      <c r="O6" s="355"/>
      <c r="P6" s="340"/>
      <c r="Q6" s="340"/>
    </row>
    <row r="7" spans="1:17" ht="48.45" customHeight="1" x14ac:dyDescent="0.25">
      <c r="A7" s="508"/>
      <c r="B7" s="498"/>
      <c r="C7" s="503"/>
      <c r="D7" s="504"/>
      <c r="E7" s="353" t="s">
        <v>176</v>
      </c>
      <c r="F7" s="155" t="s">
        <v>195</v>
      </c>
      <c r="G7" s="140"/>
      <c r="H7" s="354" t="s">
        <v>155</v>
      </c>
      <c r="I7" s="525"/>
      <c r="J7" s="352">
        <f t="shared" si="0"/>
        <v>0</v>
      </c>
      <c r="K7" s="395"/>
      <c r="L7" s="355"/>
      <c r="M7" s="355"/>
      <c r="N7" s="336" t="s">
        <v>207</v>
      </c>
      <c r="O7" s="355"/>
      <c r="P7" s="340"/>
      <c r="Q7" s="340"/>
    </row>
    <row r="8" spans="1:17" ht="83.7" customHeight="1" x14ac:dyDescent="0.25">
      <c r="A8" s="508"/>
      <c r="B8" s="498"/>
      <c r="C8" s="503" t="s">
        <v>197</v>
      </c>
      <c r="D8" s="504"/>
      <c r="E8" s="353" t="s">
        <v>198</v>
      </c>
      <c r="F8" s="155" t="str">
        <f>IF(G7="No 无","[numerical] [数字]", IF(G7="Yes 是","[Calculated] [ 计算 ]",""))</f>
        <v/>
      </c>
      <c r="G8" s="258" t="str">
        <f>IFERROR(IF(ISBLANK($G$7),"",IF($G$7="No 无","Please input your covered emissions here",IF(AND($G$7="Yes 是",$G$5="Scope 1 范围一"),'Env Template 环境模板'!R$26,IF(AND($G$7="Yes 是",$G$5="Scope 2 范围二"),'Env Template 环境模板'!R$27,IF(AND($G$7="Yes 是",$G$5="Scope 1 &amp; 2 范围一和二"),'Env Template 环境模板'!R$28,""))))),"")</f>
        <v/>
      </c>
      <c r="H8" s="354" t="s">
        <v>222</v>
      </c>
      <c r="I8" s="525"/>
      <c r="J8" s="352" t="s">
        <v>467</v>
      </c>
      <c r="K8" s="396" t="str">
        <f>G8</f>
        <v/>
      </c>
      <c r="L8" s="355"/>
      <c r="M8" s="355"/>
      <c r="N8" s="351" t="s">
        <v>208</v>
      </c>
      <c r="O8" s="355"/>
      <c r="P8" s="340"/>
      <c r="Q8" s="340"/>
    </row>
    <row r="9" spans="1:17" ht="34.799999999999997" x14ac:dyDescent="0.25">
      <c r="A9" s="508"/>
      <c r="B9" s="498"/>
      <c r="C9" s="503" t="s">
        <v>197</v>
      </c>
      <c r="D9" s="504"/>
      <c r="E9" s="353" t="s">
        <v>199</v>
      </c>
      <c r="F9" s="138" t="s">
        <v>84</v>
      </c>
      <c r="G9" s="139"/>
      <c r="H9" s="354" t="s">
        <v>157</v>
      </c>
      <c r="I9" s="525"/>
      <c r="J9" s="352">
        <f t="shared" si="0"/>
        <v>0</v>
      </c>
      <c r="N9" s="311"/>
    </row>
    <row r="10" spans="1:17" ht="33" customHeight="1" thickBot="1" x14ac:dyDescent="0.3">
      <c r="A10" s="508"/>
      <c r="B10" s="498"/>
      <c r="C10" s="503" t="s">
        <v>197</v>
      </c>
      <c r="D10" s="504"/>
      <c r="E10" s="353" t="s">
        <v>200</v>
      </c>
      <c r="F10" s="138" t="s">
        <v>84</v>
      </c>
      <c r="G10" s="141"/>
      <c r="H10" s="354" t="s">
        <v>159</v>
      </c>
      <c r="I10" s="525"/>
      <c r="J10" s="352">
        <f t="shared" si="0"/>
        <v>0</v>
      </c>
    </row>
    <row r="11" spans="1:17" ht="35.4" thickBot="1" x14ac:dyDescent="0.3">
      <c r="A11" s="508"/>
      <c r="B11" s="499"/>
      <c r="C11" s="510" t="s">
        <v>197</v>
      </c>
      <c r="D11" s="511"/>
      <c r="E11" s="356" t="s">
        <v>201</v>
      </c>
      <c r="F11" s="154" t="s">
        <v>219</v>
      </c>
      <c r="G11" s="142"/>
      <c r="H11" s="357" t="s">
        <v>166</v>
      </c>
      <c r="I11" s="526"/>
      <c r="J11" s="352">
        <f t="shared" si="0"/>
        <v>0</v>
      </c>
      <c r="N11" s="358"/>
    </row>
    <row r="12" spans="1:17" ht="18" thickBot="1" x14ac:dyDescent="0.3">
      <c r="A12" s="508"/>
      <c r="B12" s="359"/>
      <c r="C12" s="360"/>
      <c r="D12" s="361"/>
      <c r="E12" s="362"/>
      <c r="F12" s="156"/>
      <c r="G12" s="128"/>
      <c r="H12" s="363"/>
      <c r="I12" s="364"/>
      <c r="J12" s="352">
        <f t="shared" si="0"/>
        <v>0</v>
      </c>
      <c r="N12" s="358"/>
    </row>
    <row r="13" spans="1:17" ht="34.950000000000003" customHeight="1" x14ac:dyDescent="0.25">
      <c r="A13" s="509"/>
      <c r="B13" s="518" t="s">
        <v>210</v>
      </c>
      <c r="C13" s="515" t="s">
        <v>228</v>
      </c>
      <c r="D13" s="365" t="s">
        <v>197</v>
      </c>
      <c r="E13" s="366" t="s">
        <v>202</v>
      </c>
      <c r="F13" s="157" t="s">
        <v>219</v>
      </c>
      <c r="G13" s="125"/>
      <c r="H13" s="367"/>
      <c r="I13" s="521" t="s">
        <v>479</v>
      </c>
      <c r="J13" s="352">
        <f t="shared" si="0"/>
        <v>0</v>
      </c>
    </row>
    <row r="14" spans="1:17" ht="31.95" customHeight="1" x14ac:dyDescent="0.25">
      <c r="A14" s="509"/>
      <c r="B14" s="519"/>
      <c r="C14" s="516"/>
      <c r="D14" s="368" t="s">
        <v>197</v>
      </c>
      <c r="E14" s="369" t="s">
        <v>199</v>
      </c>
      <c r="F14" s="158" t="s">
        <v>84</v>
      </c>
      <c r="G14" s="126"/>
      <c r="H14" s="370"/>
      <c r="I14" s="522"/>
      <c r="J14" s="352">
        <f t="shared" si="0"/>
        <v>0</v>
      </c>
    </row>
    <row r="15" spans="1:17" ht="38.700000000000003" customHeight="1" x14ac:dyDescent="0.25">
      <c r="A15" s="509"/>
      <c r="B15" s="519"/>
      <c r="C15" s="516"/>
      <c r="D15" s="368" t="s">
        <v>197</v>
      </c>
      <c r="E15" s="369" t="s">
        <v>200</v>
      </c>
      <c r="F15" s="158" t="s">
        <v>84</v>
      </c>
      <c r="G15" s="127"/>
      <c r="H15" s="370" t="s">
        <v>159</v>
      </c>
      <c r="I15" s="522"/>
      <c r="J15" s="352">
        <f t="shared" si="0"/>
        <v>0</v>
      </c>
    </row>
    <row r="16" spans="1:17" ht="41.7" customHeight="1" x14ac:dyDescent="0.25">
      <c r="A16" s="509"/>
      <c r="B16" s="519"/>
      <c r="C16" s="517"/>
      <c r="D16" s="368" t="s">
        <v>197</v>
      </c>
      <c r="E16" s="369" t="s">
        <v>201</v>
      </c>
      <c r="F16" s="158" t="s">
        <v>219</v>
      </c>
      <c r="G16" s="126"/>
      <c r="H16" s="370" t="s">
        <v>166</v>
      </c>
      <c r="I16" s="522"/>
      <c r="J16" s="352">
        <f t="shared" si="0"/>
        <v>0</v>
      </c>
    </row>
    <row r="17" spans="1:11" ht="39" customHeight="1" x14ac:dyDescent="0.25">
      <c r="A17" s="509"/>
      <c r="B17" s="519"/>
      <c r="C17" s="514" t="s">
        <v>213</v>
      </c>
      <c r="D17" s="371"/>
      <c r="E17" s="372" t="s">
        <v>175</v>
      </c>
      <c r="F17" s="129" t="s">
        <v>84</v>
      </c>
      <c r="G17" s="130"/>
      <c r="H17" s="373" t="s">
        <v>156</v>
      </c>
      <c r="I17" s="522"/>
      <c r="J17" s="352">
        <f t="shared" si="0"/>
        <v>0</v>
      </c>
    </row>
    <row r="18" spans="1:11" ht="49.95" customHeight="1" x14ac:dyDescent="0.25">
      <c r="A18" s="509"/>
      <c r="B18" s="519"/>
      <c r="C18" s="514"/>
      <c r="D18" s="371"/>
      <c r="E18" s="372" t="s">
        <v>177</v>
      </c>
      <c r="F18" s="159" t="s">
        <v>195</v>
      </c>
      <c r="G18" s="131"/>
      <c r="H18" s="373"/>
      <c r="I18" s="522"/>
      <c r="J18" s="352">
        <f t="shared" si="0"/>
        <v>0</v>
      </c>
    </row>
    <row r="19" spans="1:11" ht="83.7" customHeight="1" x14ac:dyDescent="0.25">
      <c r="A19" s="509"/>
      <c r="B19" s="519"/>
      <c r="C19" s="514"/>
      <c r="D19" s="371" t="s">
        <v>197</v>
      </c>
      <c r="E19" s="372" t="s">
        <v>211</v>
      </c>
      <c r="F19" s="159" t="str">
        <f>IF(G18="No 无","[numerical] [数字]", IF(G18="Yes 是","[Calculated 计算]",""))</f>
        <v/>
      </c>
      <c r="G19" s="259"/>
      <c r="H19" s="373" t="s">
        <v>222</v>
      </c>
      <c r="I19" s="522"/>
      <c r="J19" s="352" t="str">
        <f>IFERROR(IF(ISBLANK($G$18),"",IF($G$18="No 无","Please input your intensity figure here",IF(AND($G$18="Yes 是",$G$13="Scope 1 范围一"),'Env Template 环境模板'!R$26,IF(AND($G$18="Yes 是",$G$13="Scope 2 范围二"),'Env Template 环境模板'!R$27,IF(AND($G$18="Yes 是",$G$13="Scope 1 &amp; 2 范围一和二"),'Env Template 环境模板'!R$28,""))))),"")</f>
        <v/>
      </c>
      <c r="K19" s="397">
        <f>G19</f>
        <v>0</v>
      </c>
    </row>
    <row r="20" spans="1:11" ht="55.5" customHeight="1" x14ac:dyDescent="0.25">
      <c r="A20" s="509"/>
      <c r="B20" s="519"/>
      <c r="C20" s="514"/>
      <c r="D20" s="371" t="s">
        <v>197</v>
      </c>
      <c r="E20" s="372" t="s">
        <v>203</v>
      </c>
      <c r="F20" s="133" t="s">
        <v>85</v>
      </c>
      <c r="G20" s="132"/>
      <c r="H20" s="373" t="s">
        <v>167</v>
      </c>
      <c r="I20" s="522"/>
      <c r="J20" s="352">
        <f t="shared" si="0"/>
        <v>0</v>
      </c>
    </row>
    <row r="21" spans="1:11" ht="67.5" customHeight="1" x14ac:dyDescent="0.25">
      <c r="A21" s="509"/>
      <c r="B21" s="519"/>
      <c r="C21" s="514"/>
      <c r="D21" s="371" t="s">
        <v>197</v>
      </c>
      <c r="E21" s="372" t="s">
        <v>212</v>
      </c>
      <c r="F21" s="129" t="s">
        <v>84</v>
      </c>
      <c r="G21" s="132"/>
      <c r="H21" s="373"/>
      <c r="I21" s="522"/>
      <c r="J21" s="352">
        <f t="shared" si="0"/>
        <v>0</v>
      </c>
    </row>
    <row r="22" spans="1:11" ht="67.5" customHeight="1" x14ac:dyDescent="0.25">
      <c r="A22" s="509"/>
      <c r="B22" s="519"/>
      <c r="C22" s="514"/>
      <c r="D22" s="371" t="s">
        <v>197</v>
      </c>
      <c r="E22" s="372" t="s">
        <v>204</v>
      </c>
      <c r="F22" s="159" t="str">
        <f>IF(G18="No 无","[numerical] [数字]", IF(G18="Yes 是","[Calculated 计算]",""))</f>
        <v/>
      </c>
      <c r="G22" s="151" t="str">
        <f>IFERROR(IF(ISBLANK(G18),"",IF($G$18="No 无","Please input your intensity figure here",IF(AND($G$18="Yes 是",$G$13="Scope 1 范围一"),'Env Template 环境模板'!R$26/G21,IF(AND($G$18="Yes 是",$G$13="Scope 2 范围二"),'Env Template 环境模板'!R$27/G21,IF(AND($G$18="Yes 是",$G$13="Scope 1 &amp; 2 范围一和二"),'Env Template 环境模板'!R$28/G21,""))))),"")</f>
        <v/>
      </c>
      <c r="H22" s="373" t="s">
        <v>223</v>
      </c>
      <c r="I22" s="522"/>
      <c r="J22" s="352" t="str">
        <f t="shared" si="0"/>
        <v/>
      </c>
    </row>
    <row r="23" spans="1:11" ht="40.950000000000003" customHeight="1" x14ac:dyDescent="0.25">
      <c r="A23" s="509"/>
      <c r="B23" s="519"/>
      <c r="C23" s="512" t="s">
        <v>214</v>
      </c>
      <c r="D23" s="374"/>
      <c r="E23" s="375" t="s">
        <v>217</v>
      </c>
      <c r="F23" s="135" t="s">
        <v>84</v>
      </c>
      <c r="G23" s="162"/>
      <c r="H23" s="376"/>
      <c r="I23" s="522"/>
      <c r="J23" s="352">
        <f t="shared" si="0"/>
        <v>0</v>
      </c>
    </row>
    <row r="24" spans="1:11" ht="49.95" customHeight="1" x14ac:dyDescent="0.25">
      <c r="A24" s="509"/>
      <c r="B24" s="519"/>
      <c r="C24" s="512"/>
      <c r="D24" s="374"/>
      <c r="E24" s="375" t="s">
        <v>215</v>
      </c>
      <c r="F24" s="160" t="s">
        <v>195</v>
      </c>
      <c r="G24" s="134"/>
      <c r="H24" s="376"/>
      <c r="I24" s="522"/>
      <c r="J24" s="352">
        <f t="shared" si="0"/>
        <v>0</v>
      </c>
    </row>
    <row r="25" spans="1:11" ht="79.95" customHeight="1" x14ac:dyDescent="0.25">
      <c r="A25" s="509"/>
      <c r="B25" s="519"/>
      <c r="C25" s="512"/>
      <c r="D25" s="374"/>
      <c r="E25" s="375" t="s">
        <v>218</v>
      </c>
      <c r="F25" s="160" t="str">
        <f>IF(G24="No 无","[numerical] [数字]", IF(G24="Yes 是","[Calculated 计算]",""))</f>
        <v/>
      </c>
      <c r="G25" s="260"/>
      <c r="H25" s="376" t="s">
        <v>222</v>
      </c>
      <c r="I25" s="522"/>
      <c r="J25" s="352" t="str">
        <f>IFERROR(IF(OR($G$24="No 无",ISBLANK($G$24)),"Please input your intensity figure here",IF(AND($G$24="Yes 是",$G$13="Scope 1 范围一"),'Env Template 环境模板'!R$26,IF(AND($G$24="Yes 是",$G$13="Scope 2 范围二"),'Env Template 环境模板'!R$27,IF(AND($G$24="Yes 是",$G$13="Scope 1 &amp; 2 范围一和二"),'Env Template 环境模板'!R$28,"")))),"")</f>
        <v>Please input your intensity figure here</v>
      </c>
      <c r="K25" s="398">
        <f>G25</f>
        <v>0</v>
      </c>
    </row>
    <row r="26" spans="1:11" ht="67.5" customHeight="1" x14ac:dyDescent="0.25">
      <c r="A26" s="509"/>
      <c r="B26" s="519"/>
      <c r="C26" s="512"/>
      <c r="D26" s="374"/>
      <c r="E26" s="375" t="s">
        <v>216</v>
      </c>
      <c r="F26" s="135" t="s">
        <v>84</v>
      </c>
      <c r="G26" s="136"/>
      <c r="H26" s="376"/>
      <c r="I26" s="522"/>
      <c r="J26" s="352">
        <f t="shared" si="0"/>
        <v>0</v>
      </c>
    </row>
    <row r="27" spans="1:11" ht="67.5" customHeight="1" thickBot="1" x14ac:dyDescent="0.3">
      <c r="A27" s="509"/>
      <c r="B27" s="520"/>
      <c r="C27" s="513"/>
      <c r="D27" s="377" t="s">
        <v>197</v>
      </c>
      <c r="E27" s="378" t="s">
        <v>205</v>
      </c>
      <c r="F27" s="161" t="str">
        <f>IF(G24="No 无","[numerical] [数字]", IF(G24="Yes 是","[Calculated 计算]",""))</f>
        <v/>
      </c>
      <c r="G27" s="152" t="str">
        <f>IFERROR(IF(ISBLANK($G24),"",IF($G$24="No 无","Please input your intensity figure here",IF(AND($G$24="Yes 是",$G$13="Scope 1 范围一"),'Env Template 环境模板'!R$26/$G26,IF(AND($G$24="Yes 是",$G$13="Scope 2 范围二"),'Env Template 环境模板'!R$27/$G26,IF(AND($G$24="Yes 是",$G$13="Scope 1 &amp; 2 范围一和二"),'Env Template 环境模板'!R$28/$G26,""))))),"")</f>
        <v/>
      </c>
      <c r="H27" s="379" t="s">
        <v>223</v>
      </c>
      <c r="I27" s="523"/>
      <c r="J27" s="352" t="str">
        <f>IFERROR(IF(ISBLANK($G24),"",IF($G$24="No 无","Please input your intensity figure here",IF(AND($G$24="Yes 是",$G$13="Scope 1 范围一"),'Env Template 环境模板'!U$26/$G26,IF(AND($G$24="Yes 是",$G$13="Scope 2 范围二"),'Env Template 环境模板'!U$27/$G26,IF(AND($G$24="Yes 是",$G$13="Scope 1 &amp; 2 范围一和二"),'Env Template 环境模板'!U$28/$G26,""))))),"")</f>
        <v/>
      </c>
      <c r="K27" s="399" t="str">
        <f>G27</f>
        <v/>
      </c>
    </row>
  </sheetData>
  <sheetProtection algorithmName="SHA-512" hashValue="yS59PQwmSBk/covOIo4CdM082KTq2uCEZr6ciazuocksn3PT+o+327z7pmTjTdx84YLA2hCEJN7FF4c2JzGGxA==" saltValue="VzRKCO8Kki7DstdurGY1WQ==" spinCount="100000" sheet="1" objects="1" scenarios="1"/>
  <mergeCells count="20">
    <mergeCell ref="C13:C16"/>
    <mergeCell ref="B13:B27"/>
    <mergeCell ref="I13:I27"/>
    <mergeCell ref="I5:I11"/>
    <mergeCell ref="E2:G2"/>
    <mergeCell ref="E3:G3"/>
    <mergeCell ref="A1:I1"/>
    <mergeCell ref="B5:B11"/>
    <mergeCell ref="B4:D4"/>
    <mergeCell ref="C5:D5"/>
    <mergeCell ref="C6:D6"/>
    <mergeCell ref="C7:D7"/>
    <mergeCell ref="A2:D3"/>
    <mergeCell ref="A5:A27"/>
    <mergeCell ref="C8:D8"/>
    <mergeCell ref="C9:D9"/>
    <mergeCell ref="C10:D10"/>
    <mergeCell ref="C11:D11"/>
    <mergeCell ref="C23:C27"/>
    <mergeCell ref="C17:C22"/>
  </mergeCells>
  <dataValidations count="13">
    <dataValidation type="list" allowBlank="1" showInputMessage="1" showErrorMessage="1" sqref="G5 G13" xr:uid="{B38DD131-81A2-4B12-895C-943DC76F8226}">
      <formula1>$M$2:$M$4</formula1>
    </dataValidation>
    <dataValidation type="list" allowBlank="1" showInputMessage="1" showErrorMessage="1" sqref="G7 G24 G18" xr:uid="{8317CBEF-F419-46DD-BA79-EF0BE36F2DB0}">
      <formula1>$L$2:$L$3</formula1>
    </dataValidation>
    <dataValidation type="whole" allowBlank="1" showInputMessage="1" showErrorMessage="1" sqref="G15 G10" xr:uid="{05657F62-AA4D-41EB-AC25-05C98761173F}">
      <formula1>0</formula1>
      <formula2>100</formula2>
    </dataValidation>
    <dataValidation allowBlank="1" showInputMessage="1" showErrorMessage="1" promptTitle="Please input your units in text" sqref="G20" xr:uid="{614ACBE6-8C14-4E56-8836-2FD2873DF85F}"/>
    <dataValidation type="whole" allowBlank="1" showInputMessage="1" showErrorMessage="1" sqref="G6 G17" xr:uid="{DF35952B-045A-43C2-B4F7-75741EA6E328}">
      <formula1>1900</formula1>
      <formula2>3000</formula2>
    </dataValidation>
    <dataValidation type="whole" operator="greaterThan" allowBlank="1" showInputMessage="1" showErrorMessage="1" sqref="G9" xr:uid="{BB0D7078-C56C-421E-AFEC-A434AA6A23C9}">
      <formula1>G6</formula1>
    </dataValidation>
    <dataValidation type="whole" operator="greaterThan" allowBlank="1" showInputMessage="1" showErrorMessage="1" sqref="G14" xr:uid="{768CE036-DAB0-41C6-B094-3C10AE80A455}">
      <formula1>G17</formula1>
    </dataValidation>
    <dataValidation type="decimal" operator="greaterThan" allowBlank="1" showInputMessage="1" showErrorMessage="1" sqref="G21 G26" xr:uid="{7F7EBA23-A276-45D1-8B5B-769C8478CF36}">
      <formula1>0</formula1>
    </dataValidation>
    <dataValidation type="list" allowBlank="1" showInputMessage="1" showErrorMessage="1" promptTitle="Please input your units in text" sqref="G19" xr:uid="{DB4CEFA6-EA51-4FF6-A290-9CDC119607F9}">
      <formula1>$J$19:$K$19</formula1>
    </dataValidation>
    <dataValidation type="list" allowBlank="1" showInputMessage="1" showErrorMessage="1" promptTitle="Please input your units in text" sqref="G25" xr:uid="{5E4BE440-92AC-4D15-A5F6-FBAB0D684A5A}">
      <formula1>$J$25:$K$25</formula1>
    </dataValidation>
    <dataValidation type="list" allowBlank="1" showDropDown="1" showInputMessage="1" showErrorMessage="1" sqref="G8" xr:uid="{0A045716-DDB2-4930-9E6A-DE4F32E1FB2E}">
      <formula1>$J$8:$K$8</formula1>
    </dataValidation>
    <dataValidation type="list" allowBlank="1" showInputMessage="1" showErrorMessage="1" sqref="G27" xr:uid="{1CEF52C4-D712-41BE-A62B-6047370578B8}">
      <formula1>$J$27:$K$27</formula1>
    </dataValidation>
    <dataValidation type="list" allowBlank="1" showInputMessage="1" showErrorMessage="1" sqref="G11:G12 G16" xr:uid="{6E334875-0B51-45FE-B217-F7E15DDBAB23}">
      <formula1>$N$2:$N$8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0EF8D-6A5F-4250-ABED-A74422441FF9}">
  <dimension ref="A1:W29"/>
  <sheetViews>
    <sheetView workbookViewId="0">
      <selection activeCell="J2" sqref="J2"/>
    </sheetView>
  </sheetViews>
  <sheetFormatPr defaultRowHeight="13.2" x14ac:dyDescent="0.25"/>
  <cols>
    <col min="1" max="1" width="15.33203125" customWidth="1"/>
    <col min="2" max="2" width="83.5546875" style="33" customWidth="1"/>
  </cols>
  <sheetData>
    <row r="1" spans="1:23" s="37" customFormat="1" ht="18.75" customHeight="1" x14ac:dyDescent="0.3">
      <c r="A1" s="530" t="s">
        <v>106</v>
      </c>
      <c r="B1" s="530"/>
    </row>
    <row r="2" spans="1:23" ht="227.4" customHeight="1" x14ac:dyDescent="0.3">
      <c r="A2" s="34"/>
      <c r="B2" s="35"/>
      <c r="D2" s="36"/>
    </row>
    <row r="3" spans="1:23" s="38" customFormat="1" ht="27" customHeight="1" x14ac:dyDescent="0.25">
      <c r="A3" s="47" t="s">
        <v>107</v>
      </c>
      <c r="B3" s="47" t="s">
        <v>108</v>
      </c>
      <c r="D3" s="39"/>
      <c r="W3" s="38" t="s">
        <v>35</v>
      </c>
    </row>
    <row r="4" spans="1:23" ht="14.4" x14ac:dyDescent="0.3">
      <c r="A4" s="527" t="s">
        <v>109</v>
      </c>
      <c r="B4" s="44" t="s">
        <v>111</v>
      </c>
      <c r="C4" t="s">
        <v>112</v>
      </c>
      <c r="D4" s="36"/>
      <c r="W4" t="s">
        <v>36</v>
      </c>
    </row>
    <row r="5" spans="1:23" ht="14.4" x14ac:dyDescent="0.3">
      <c r="A5" s="528"/>
      <c r="B5" s="42" t="s">
        <v>15</v>
      </c>
      <c r="C5" t="s">
        <v>113</v>
      </c>
      <c r="W5" t="s">
        <v>37</v>
      </c>
    </row>
    <row r="6" spans="1:23" ht="14.4" x14ac:dyDescent="0.3">
      <c r="A6" s="528"/>
      <c r="B6" s="44" t="s">
        <v>13</v>
      </c>
      <c r="C6" t="s">
        <v>121</v>
      </c>
    </row>
    <row r="7" spans="1:23" ht="28.8" x14ac:dyDescent="0.3">
      <c r="A7" s="528"/>
      <c r="B7" s="42" t="s">
        <v>16</v>
      </c>
      <c r="C7" t="s">
        <v>114</v>
      </c>
    </row>
    <row r="8" spans="1:23" ht="14.4" x14ac:dyDescent="0.3">
      <c r="A8" s="528"/>
      <c r="B8" s="41" t="s">
        <v>38</v>
      </c>
      <c r="C8" t="s">
        <v>115</v>
      </c>
    </row>
    <row r="9" spans="1:23" ht="14.4" x14ac:dyDescent="0.3">
      <c r="A9" s="528"/>
      <c r="B9" s="41" t="s">
        <v>19</v>
      </c>
      <c r="C9" t="s">
        <v>122</v>
      </c>
    </row>
    <row r="10" spans="1:23" ht="14.4" x14ac:dyDescent="0.3">
      <c r="A10" s="528"/>
      <c r="B10" s="41" t="s">
        <v>20</v>
      </c>
      <c r="C10" t="s">
        <v>123</v>
      </c>
    </row>
    <row r="11" spans="1:23" ht="14.4" x14ac:dyDescent="0.3">
      <c r="A11" s="528"/>
      <c r="B11" s="41" t="s">
        <v>25</v>
      </c>
      <c r="C11" t="s">
        <v>116</v>
      </c>
    </row>
    <row r="12" spans="1:23" ht="14.4" x14ac:dyDescent="0.3">
      <c r="A12" s="528"/>
      <c r="B12" s="41" t="s">
        <v>26</v>
      </c>
      <c r="C12" t="s">
        <v>117</v>
      </c>
    </row>
    <row r="13" spans="1:23" ht="14.4" x14ac:dyDescent="0.3">
      <c r="A13" s="528"/>
      <c r="B13" s="44" t="s">
        <v>28</v>
      </c>
      <c r="C13" t="s">
        <v>124</v>
      </c>
    </row>
    <row r="14" spans="1:23" ht="14.4" x14ac:dyDescent="0.3">
      <c r="A14" s="528"/>
      <c r="B14" s="44" t="s">
        <v>29</v>
      </c>
      <c r="C14" t="s">
        <v>118</v>
      </c>
    </row>
    <row r="15" spans="1:23" ht="14.4" x14ac:dyDescent="0.3">
      <c r="A15" s="528"/>
      <c r="B15" s="42" t="s">
        <v>30</v>
      </c>
      <c r="C15" t="s">
        <v>119</v>
      </c>
    </row>
    <row r="16" spans="1:23" ht="14.4" x14ac:dyDescent="0.3">
      <c r="A16" s="528"/>
      <c r="B16" s="44" t="s">
        <v>21</v>
      </c>
      <c r="C16" t="s">
        <v>120</v>
      </c>
    </row>
    <row r="17" spans="1:3" ht="43.2" x14ac:dyDescent="0.3">
      <c r="A17" s="529"/>
      <c r="B17" s="44" t="s">
        <v>22</v>
      </c>
      <c r="C17" t="s">
        <v>125</v>
      </c>
    </row>
    <row r="18" spans="1:3" ht="15" customHeight="1" x14ac:dyDescent="0.3">
      <c r="A18" s="531" t="s">
        <v>110</v>
      </c>
      <c r="B18" s="42" t="s">
        <v>24</v>
      </c>
      <c r="C18" t="s">
        <v>126</v>
      </c>
    </row>
    <row r="19" spans="1:3" ht="14.4" x14ac:dyDescent="0.3">
      <c r="A19" s="532"/>
      <c r="B19" s="46" t="s">
        <v>23</v>
      </c>
      <c r="C19" t="s">
        <v>127</v>
      </c>
    </row>
    <row r="20" spans="1:3" ht="14.4" x14ac:dyDescent="0.3">
      <c r="A20" s="532"/>
      <c r="B20" s="45" t="s">
        <v>34</v>
      </c>
      <c r="C20" t="s">
        <v>128</v>
      </c>
    </row>
    <row r="21" spans="1:3" ht="14.4" x14ac:dyDescent="0.3">
      <c r="A21" s="532"/>
      <c r="B21" s="44" t="s">
        <v>27</v>
      </c>
      <c r="C21" t="s">
        <v>135</v>
      </c>
    </row>
    <row r="22" spans="1:3" ht="14.4" x14ac:dyDescent="0.3">
      <c r="A22" s="532"/>
      <c r="B22" s="44" t="s">
        <v>14</v>
      </c>
      <c r="C22" t="s">
        <v>129</v>
      </c>
    </row>
    <row r="23" spans="1:3" ht="14.4" x14ac:dyDescent="0.3">
      <c r="A23" s="532"/>
      <c r="B23" s="44" t="s">
        <v>11</v>
      </c>
      <c r="C23" t="s">
        <v>136</v>
      </c>
    </row>
    <row r="24" spans="1:3" ht="14.4" x14ac:dyDescent="0.3">
      <c r="A24" s="532"/>
      <c r="B24" s="44" t="s">
        <v>12</v>
      </c>
      <c r="C24" t="s">
        <v>130</v>
      </c>
    </row>
    <row r="25" spans="1:3" ht="14.4" x14ac:dyDescent="0.3">
      <c r="A25" s="532"/>
      <c r="B25" s="44" t="s">
        <v>17</v>
      </c>
      <c r="C25" t="s">
        <v>131</v>
      </c>
    </row>
    <row r="26" spans="1:3" ht="14.4" x14ac:dyDescent="0.3">
      <c r="A26" s="532"/>
      <c r="B26" s="44" t="s">
        <v>18</v>
      </c>
      <c r="C26" t="s">
        <v>132</v>
      </c>
    </row>
    <row r="27" spans="1:3" ht="28.8" x14ac:dyDescent="0.3">
      <c r="A27" s="532"/>
      <c r="B27" s="44" t="s">
        <v>31</v>
      </c>
      <c r="C27" t="s">
        <v>133</v>
      </c>
    </row>
    <row r="28" spans="1:3" ht="28.8" x14ac:dyDescent="0.25">
      <c r="A28" s="532"/>
      <c r="B28" s="43" t="s">
        <v>32</v>
      </c>
      <c r="C28" t="s">
        <v>134</v>
      </c>
    </row>
    <row r="29" spans="1:3" ht="14.4" x14ac:dyDescent="0.25">
      <c r="A29" s="533"/>
      <c r="B29" s="40" t="s">
        <v>33</v>
      </c>
      <c r="C29" t="s">
        <v>137</v>
      </c>
    </row>
  </sheetData>
  <sheetProtection algorithmName="SHA-512" hashValue="lRs3rZ6VGoLeKFJPbT6eoDT7KuEnWUI13FLsJJKiT1bhAMcOdB+AWSgxZ6nZOr1AS8uB2FCSPgf1+YZdsdBalA==" saltValue="Xr+lTBMje20o9K64r/W8UA==" spinCount="100000" sheet="1" objects="1" scenarios="1"/>
  <mergeCells count="3">
    <mergeCell ref="A4:A17"/>
    <mergeCell ref="A1:B1"/>
    <mergeCell ref="A18:A2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B0D8-68A2-4C75-B83A-DF2171AEE492}">
  <dimension ref="A1:L96"/>
  <sheetViews>
    <sheetView workbookViewId="0">
      <pane ySplit="1" topLeftCell="A2" activePane="bottomLeft" state="frozen"/>
      <selection pane="bottomLeft" activeCell="E18" sqref="E18"/>
    </sheetView>
  </sheetViews>
  <sheetFormatPr defaultColWidth="8.6640625" defaultRowHeight="13.8" x14ac:dyDescent="0.25"/>
  <cols>
    <col min="1" max="1" width="10.6640625" style="245" customWidth="1"/>
    <col min="2" max="2" width="21.88671875" style="246" customWidth="1"/>
    <col min="3" max="3" width="31.109375" style="246" customWidth="1"/>
    <col min="4" max="4" width="18.44140625" style="401" customWidth="1"/>
    <col min="5" max="5" width="11.33203125" style="246" customWidth="1"/>
    <col min="6" max="6" width="20" style="247" customWidth="1"/>
    <col min="7" max="7" width="24" style="247" customWidth="1"/>
    <col min="8" max="8" width="52" style="246" customWidth="1"/>
    <col min="9" max="9" width="17.44140625" style="248" customWidth="1"/>
    <col min="10" max="10" width="11.6640625" style="246" customWidth="1"/>
    <col min="11" max="11" width="16.33203125" style="245" customWidth="1"/>
    <col min="12" max="12" width="19" style="245" customWidth="1"/>
    <col min="13" max="16384" width="8.6640625" style="245"/>
  </cols>
  <sheetData>
    <row r="1" spans="1:12" ht="29.4" customHeight="1" x14ac:dyDescent="0.25">
      <c r="A1" s="235" t="s">
        <v>339</v>
      </c>
      <c r="B1" s="261" t="s">
        <v>405</v>
      </c>
      <c r="C1" s="261" t="s">
        <v>458</v>
      </c>
      <c r="D1" s="400" t="s">
        <v>472</v>
      </c>
      <c r="E1" s="261" t="s">
        <v>461</v>
      </c>
      <c r="F1" s="235" t="s">
        <v>324</v>
      </c>
      <c r="G1" s="235" t="s">
        <v>393</v>
      </c>
      <c r="H1" s="235" t="s">
        <v>394</v>
      </c>
      <c r="I1" s="534" t="s">
        <v>473</v>
      </c>
      <c r="J1" s="534"/>
      <c r="K1" s="534"/>
      <c r="L1" s="534"/>
    </row>
    <row r="2" spans="1:12" s="246" customFormat="1" ht="13.95" customHeight="1" x14ac:dyDescent="0.25">
      <c r="A2" t="s">
        <v>369</v>
      </c>
      <c r="B2" t="s">
        <v>436</v>
      </c>
      <c r="C2" s="235" t="s">
        <v>443</v>
      </c>
      <c r="D2" s="416">
        <v>2022</v>
      </c>
      <c r="E2" s="235">
        <v>478</v>
      </c>
      <c r="F2" s="235" t="s">
        <v>44</v>
      </c>
      <c r="G2" s="235" t="s">
        <v>432</v>
      </c>
      <c r="H2" s="417" t="s">
        <v>431</v>
      </c>
      <c r="I2" s="249"/>
      <c r="J2" s="249"/>
      <c r="K2" s="249"/>
      <c r="L2" s="249"/>
    </row>
    <row r="3" spans="1:12" ht="13.95" customHeight="1" x14ac:dyDescent="0.25">
      <c r="A3" t="s">
        <v>369</v>
      </c>
      <c r="B3" t="s">
        <v>437</v>
      </c>
      <c r="C3" s="235" t="s">
        <v>444</v>
      </c>
      <c r="D3" s="416">
        <v>2022</v>
      </c>
      <c r="E3" s="235">
        <v>284</v>
      </c>
      <c r="F3" s="235" t="s">
        <v>44</v>
      </c>
      <c r="G3" s="235" t="s">
        <v>432</v>
      </c>
      <c r="H3" s="417" t="s">
        <v>431</v>
      </c>
      <c r="I3" s="251"/>
      <c r="J3" s="250"/>
      <c r="K3" s="250"/>
      <c r="L3" s="252"/>
    </row>
    <row r="4" spans="1:12" ht="13.95" customHeight="1" x14ac:dyDescent="0.25">
      <c r="A4" s="218" t="s">
        <v>369</v>
      </c>
      <c r="B4" s="218" t="s">
        <v>371</v>
      </c>
      <c r="C4" s="218" t="s">
        <v>381</v>
      </c>
      <c r="D4" s="418">
        <v>2024</v>
      </c>
      <c r="E4" s="218">
        <v>540</v>
      </c>
      <c r="F4" s="218" t="s">
        <v>44</v>
      </c>
      <c r="G4" s="218" t="s">
        <v>401</v>
      </c>
      <c r="H4" s="218" t="s">
        <v>502</v>
      </c>
      <c r="I4" s="251"/>
      <c r="J4" s="250"/>
      <c r="K4" s="250"/>
      <c r="L4" s="253"/>
    </row>
    <row r="5" spans="1:12" ht="13.95" customHeight="1" x14ac:dyDescent="0.25">
      <c r="A5" s="218" t="s">
        <v>369</v>
      </c>
      <c r="B5" s="218" t="s">
        <v>371</v>
      </c>
      <c r="C5" s="218" t="s">
        <v>380</v>
      </c>
      <c r="D5" s="418">
        <v>2024</v>
      </c>
      <c r="E5" s="218">
        <v>15</v>
      </c>
      <c r="F5" s="218" t="s">
        <v>44</v>
      </c>
      <c r="G5" s="218" t="s">
        <v>401</v>
      </c>
      <c r="H5" s="218" t="s">
        <v>502</v>
      </c>
      <c r="I5" s="251"/>
      <c r="J5" s="250"/>
      <c r="K5" s="250"/>
      <c r="L5" s="253"/>
    </row>
    <row r="6" spans="1:12" ht="13.95" customHeight="1" x14ac:dyDescent="0.25">
      <c r="A6" s="218" t="s">
        <v>369</v>
      </c>
      <c r="B6" s="218" t="s">
        <v>371</v>
      </c>
      <c r="C6" s="218" t="s">
        <v>383</v>
      </c>
      <c r="D6" s="418">
        <v>2024</v>
      </c>
      <c r="E6" s="218">
        <v>2</v>
      </c>
      <c r="F6" s="218" t="s">
        <v>44</v>
      </c>
      <c r="G6" s="218" t="s">
        <v>401</v>
      </c>
      <c r="H6" s="218" t="s">
        <v>502</v>
      </c>
      <c r="I6" s="251"/>
      <c r="J6" s="250"/>
      <c r="K6" s="250"/>
      <c r="L6" s="253"/>
    </row>
    <row r="7" spans="1:12" s="254" customFormat="1" ht="13.95" customHeight="1" x14ac:dyDescent="0.25">
      <c r="A7" s="218" t="s">
        <v>369</v>
      </c>
      <c r="B7" s="218" t="s">
        <v>371</v>
      </c>
      <c r="C7" s="218" t="s">
        <v>386</v>
      </c>
      <c r="D7" s="418">
        <v>2024</v>
      </c>
      <c r="E7" s="218">
        <v>300</v>
      </c>
      <c r="F7" s="218" t="s">
        <v>44</v>
      </c>
      <c r="G7" s="218" t="s">
        <v>401</v>
      </c>
      <c r="H7" s="218" t="s">
        <v>502</v>
      </c>
      <c r="I7" s="251"/>
      <c r="J7" s="250"/>
      <c r="K7" s="250"/>
      <c r="L7" s="253"/>
    </row>
    <row r="8" spans="1:12" ht="13.95" customHeight="1" x14ac:dyDescent="0.25">
      <c r="A8" s="218" t="s">
        <v>369</v>
      </c>
      <c r="B8" s="218" t="s">
        <v>371</v>
      </c>
      <c r="C8" s="218" t="s">
        <v>389</v>
      </c>
      <c r="D8" s="418">
        <v>2024</v>
      </c>
      <c r="E8" s="218">
        <v>17</v>
      </c>
      <c r="F8" s="218" t="s">
        <v>44</v>
      </c>
      <c r="G8" s="218" t="s">
        <v>401</v>
      </c>
      <c r="H8" s="218" t="s">
        <v>502</v>
      </c>
      <c r="I8" s="255"/>
      <c r="J8" s="250"/>
      <c r="K8" s="250"/>
      <c r="L8" s="253"/>
    </row>
    <row r="9" spans="1:12" ht="13.95" customHeight="1" x14ac:dyDescent="0.25">
      <c r="A9" s="218" t="s">
        <v>369</v>
      </c>
      <c r="B9" s="218" t="s">
        <v>371</v>
      </c>
      <c r="C9" s="218" t="s">
        <v>391</v>
      </c>
      <c r="D9" s="418">
        <v>2024</v>
      </c>
      <c r="E9" s="218">
        <v>170</v>
      </c>
      <c r="F9" s="218" t="s">
        <v>44</v>
      </c>
      <c r="G9" s="218" t="s">
        <v>401</v>
      </c>
      <c r="H9" s="218" t="s">
        <v>502</v>
      </c>
      <c r="I9" s="256"/>
      <c r="J9" s="250"/>
      <c r="K9" s="250"/>
      <c r="L9" s="254"/>
    </row>
    <row r="10" spans="1:12" ht="13.95" customHeight="1" x14ac:dyDescent="0.25">
      <c r="A10" s="218" t="s">
        <v>369</v>
      </c>
      <c r="B10" s="218" t="s">
        <v>371</v>
      </c>
      <c r="C10" s="218" t="s">
        <v>387</v>
      </c>
      <c r="D10" s="418">
        <v>2024</v>
      </c>
      <c r="E10" s="218">
        <v>690</v>
      </c>
      <c r="F10" s="218" t="s">
        <v>44</v>
      </c>
      <c r="G10" s="218" t="s">
        <v>401</v>
      </c>
      <c r="H10" s="218" t="s">
        <v>502</v>
      </c>
      <c r="I10" s="256"/>
      <c r="J10" s="250"/>
      <c r="K10" s="250"/>
      <c r="L10" s="254"/>
    </row>
    <row r="11" spans="1:12" ht="13.95" customHeight="1" x14ac:dyDescent="0.25">
      <c r="A11" s="218" t="s">
        <v>369</v>
      </c>
      <c r="B11" s="218" t="s">
        <v>371</v>
      </c>
      <c r="C11" s="218" t="s">
        <v>392</v>
      </c>
      <c r="D11" s="418">
        <v>2024</v>
      </c>
      <c r="E11" s="218">
        <v>840</v>
      </c>
      <c r="F11" s="218" t="s">
        <v>44</v>
      </c>
      <c r="G11" s="218" t="s">
        <v>401</v>
      </c>
      <c r="H11" s="218" t="s">
        <v>502</v>
      </c>
      <c r="I11" s="257"/>
      <c r="J11" s="250"/>
      <c r="K11" s="254"/>
      <c r="L11" s="254"/>
    </row>
    <row r="12" spans="1:12" ht="13.95" customHeight="1" x14ac:dyDescent="0.25">
      <c r="A12" s="218" t="s">
        <v>369</v>
      </c>
      <c r="B12" s="218" t="s">
        <v>371</v>
      </c>
      <c r="C12" s="218" t="s">
        <v>384</v>
      </c>
      <c r="D12" s="418">
        <v>2024</v>
      </c>
      <c r="E12" s="218">
        <v>30</v>
      </c>
      <c r="F12" s="218" t="s">
        <v>44</v>
      </c>
      <c r="G12" s="218" t="s">
        <v>401</v>
      </c>
      <c r="H12" s="218" t="s">
        <v>502</v>
      </c>
      <c r="I12" s="257"/>
      <c r="J12" s="250"/>
      <c r="K12" s="254"/>
      <c r="L12" s="254"/>
    </row>
    <row r="13" spans="1:12" ht="13.95" customHeight="1" x14ac:dyDescent="0.25">
      <c r="A13" s="218" t="s">
        <v>369</v>
      </c>
      <c r="B13" s="218" t="s">
        <v>371</v>
      </c>
      <c r="C13" s="218" t="s">
        <v>388</v>
      </c>
      <c r="D13" s="418">
        <v>2024</v>
      </c>
      <c r="E13" s="218">
        <v>300</v>
      </c>
      <c r="F13" s="218" t="s">
        <v>44</v>
      </c>
      <c r="G13" s="218" t="s">
        <v>401</v>
      </c>
      <c r="H13" s="218" t="s">
        <v>502</v>
      </c>
      <c r="I13" s="257"/>
      <c r="J13" s="250"/>
      <c r="K13" s="254"/>
      <c r="L13" s="254"/>
    </row>
    <row r="14" spans="1:12" ht="13.95" customHeight="1" x14ac:dyDescent="0.25">
      <c r="A14" s="218" t="s">
        <v>369</v>
      </c>
      <c r="B14" s="218" t="s">
        <v>371</v>
      </c>
      <c r="C14" s="218" t="s">
        <v>385</v>
      </c>
      <c r="D14" s="418">
        <v>2024</v>
      </c>
      <c r="E14" s="218">
        <v>1.7</v>
      </c>
      <c r="F14" s="218" t="s">
        <v>44</v>
      </c>
      <c r="G14" s="218" t="s">
        <v>401</v>
      </c>
      <c r="H14" s="218" t="s">
        <v>502</v>
      </c>
      <c r="I14" s="257"/>
      <c r="J14" s="250"/>
      <c r="K14" s="254"/>
      <c r="L14" s="254"/>
    </row>
    <row r="15" spans="1:12" ht="13.95" customHeight="1" x14ac:dyDescent="0.25">
      <c r="A15" s="218" t="s">
        <v>369</v>
      </c>
      <c r="B15" s="218" t="s">
        <v>371</v>
      </c>
      <c r="C15" s="218" t="s">
        <v>382</v>
      </c>
      <c r="D15" s="418">
        <v>2024</v>
      </c>
      <c r="E15" s="218">
        <v>730</v>
      </c>
      <c r="F15" s="218" t="s">
        <v>44</v>
      </c>
      <c r="G15" s="218" t="s">
        <v>401</v>
      </c>
      <c r="H15" s="218" t="s">
        <v>502</v>
      </c>
      <c r="I15" s="257"/>
      <c r="J15" s="250"/>
      <c r="K15" s="254"/>
      <c r="L15" s="254"/>
    </row>
    <row r="16" spans="1:12" ht="13.95" customHeight="1" x14ac:dyDescent="0.25">
      <c r="A16" s="218" t="s">
        <v>369</v>
      </c>
      <c r="B16" s="218" t="s">
        <v>371</v>
      </c>
      <c r="C16" s="218" t="s">
        <v>390</v>
      </c>
      <c r="D16" s="418">
        <v>2024</v>
      </c>
      <c r="E16" s="218">
        <v>80</v>
      </c>
      <c r="F16" s="218" t="s">
        <v>44</v>
      </c>
      <c r="G16" s="218" t="s">
        <v>401</v>
      </c>
      <c r="H16" s="218" t="s">
        <v>502</v>
      </c>
      <c r="I16" s="257"/>
      <c r="J16" s="250"/>
      <c r="K16" s="254"/>
      <c r="L16" s="254"/>
    </row>
    <row r="17" spans="1:12" ht="13.95" customHeight="1" x14ac:dyDescent="0.25">
      <c r="A17" t="s">
        <v>369</v>
      </c>
      <c r="B17" s="218" t="s">
        <v>372</v>
      </c>
      <c r="C17" s="218" t="s">
        <v>325</v>
      </c>
      <c r="D17" s="418">
        <v>2025</v>
      </c>
      <c r="E17" s="218">
        <v>0.44400000000000001</v>
      </c>
      <c r="F17" s="218" t="s">
        <v>46</v>
      </c>
      <c r="G17" s="218" t="s">
        <v>399</v>
      </c>
      <c r="H17" s="420" t="s">
        <v>400</v>
      </c>
      <c r="I17" s="257"/>
      <c r="J17" s="250"/>
      <c r="K17" s="254"/>
      <c r="L17" s="254"/>
    </row>
    <row r="18" spans="1:12" ht="13.95" customHeight="1" x14ac:dyDescent="0.25">
      <c r="A18" s="218" t="s">
        <v>369</v>
      </c>
      <c r="B18" s="218" t="s">
        <v>370</v>
      </c>
      <c r="C18" s="218" t="s">
        <v>247</v>
      </c>
      <c r="D18" s="418">
        <v>2025</v>
      </c>
      <c r="E18" s="218">
        <v>904.47500000000002</v>
      </c>
      <c r="F18" s="218" t="s">
        <v>45</v>
      </c>
      <c r="G18" s="218" t="s">
        <v>402</v>
      </c>
      <c r="H18" s="420" t="s">
        <v>497</v>
      </c>
    </row>
    <row r="19" spans="1:12" ht="13.95" customHeight="1" x14ac:dyDescent="0.25">
      <c r="A19" s="218" t="s">
        <v>369</v>
      </c>
      <c r="B19" s="218" t="s">
        <v>370</v>
      </c>
      <c r="C19" s="218" t="s">
        <v>249</v>
      </c>
      <c r="D19" s="418">
        <v>2025</v>
      </c>
      <c r="E19" s="218">
        <v>521.35799999999995</v>
      </c>
      <c r="F19" s="218" t="s">
        <v>45</v>
      </c>
      <c r="G19" s="218" t="s">
        <v>402</v>
      </c>
      <c r="H19" s="420" t="s">
        <v>497</v>
      </c>
    </row>
    <row r="20" spans="1:12" ht="13.95" customHeight="1" x14ac:dyDescent="0.25">
      <c r="A20" s="218" t="s">
        <v>369</v>
      </c>
      <c r="B20" s="218" t="s">
        <v>370</v>
      </c>
      <c r="C20" s="218" t="s">
        <v>251</v>
      </c>
      <c r="D20" s="418">
        <v>2025</v>
      </c>
      <c r="E20" s="218">
        <v>743.428</v>
      </c>
      <c r="F20" s="218" t="s">
        <v>45</v>
      </c>
      <c r="G20" s="218" t="s">
        <v>402</v>
      </c>
      <c r="H20" s="420" t="s">
        <v>497</v>
      </c>
    </row>
    <row r="21" spans="1:12" ht="13.95" customHeight="1" x14ac:dyDescent="0.25">
      <c r="A21" s="218" t="s">
        <v>369</v>
      </c>
      <c r="B21" s="218" t="s">
        <v>370</v>
      </c>
      <c r="C21" s="218" t="s">
        <v>253</v>
      </c>
      <c r="D21" s="418">
        <v>2025</v>
      </c>
      <c r="E21" s="419">
        <v>438.19499999999999</v>
      </c>
      <c r="F21" s="218" t="s">
        <v>45</v>
      </c>
      <c r="G21" s="218" t="s">
        <v>402</v>
      </c>
      <c r="H21" s="420" t="s">
        <v>497</v>
      </c>
    </row>
    <row r="22" spans="1:12" ht="13.95" customHeight="1" x14ac:dyDescent="0.25">
      <c r="A22" s="218" t="s">
        <v>369</v>
      </c>
      <c r="B22" s="218" t="s">
        <v>370</v>
      </c>
      <c r="C22" s="218" t="s">
        <v>255</v>
      </c>
      <c r="D22" s="418">
        <v>2025</v>
      </c>
      <c r="E22" s="218">
        <v>740.82100000000003</v>
      </c>
      <c r="F22" s="218" t="s">
        <v>45</v>
      </c>
      <c r="G22" s="218" t="s">
        <v>402</v>
      </c>
      <c r="H22" s="420" t="s">
        <v>497</v>
      </c>
    </row>
    <row r="23" spans="1:12" ht="13.95" customHeight="1" x14ac:dyDescent="0.25">
      <c r="A23" s="218" t="s">
        <v>369</v>
      </c>
      <c r="B23" s="218" t="s">
        <v>370</v>
      </c>
      <c r="C23" s="218" t="s">
        <v>257</v>
      </c>
      <c r="D23" s="418">
        <v>2025</v>
      </c>
      <c r="E23" s="218">
        <v>804.47699999999998</v>
      </c>
      <c r="F23" s="218" t="s">
        <v>45</v>
      </c>
      <c r="G23" s="218" t="s">
        <v>402</v>
      </c>
      <c r="H23" s="420" t="s">
        <v>497</v>
      </c>
    </row>
    <row r="24" spans="1:12" ht="13.95" customHeight="1" x14ac:dyDescent="0.25">
      <c r="A24" s="218" t="s">
        <v>369</v>
      </c>
      <c r="B24" s="218" t="s">
        <v>370</v>
      </c>
      <c r="C24" s="218" t="s">
        <v>259</v>
      </c>
      <c r="D24" s="418">
        <v>2025</v>
      </c>
      <c r="E24" s="218">
        <v>1132.028</v>
      </c>
      <c r="F24" s="218" t="s">
        <v>45</v>
      </c>
      <c r="G24" s="218" t="s">
        <v>402</v>
      </c>
      <c r="H24" s="420" t="s">
        <v>497</v>
      </c>
    </row>
    <row r="25" spans="1:12" ht="13.95" customHeight="1" x14ac:dyDescent="0.25">
      <c r="A25" s="218" t="s">
        <v>369</v>
      </c>
      <c r="B25" s="218" t="s">
        <v>370</v>
      </c>
      <c r="C25" s="218" t="s">
        <v>261</v>
      </c>
      <c r="D25" s="418">
        <v>2025</v>
      </c>
      <c r="E25" s="218">
        <v>1498.76</v>
      </c>
      <c r="F25" s="218" t="s">
        <v>45</v>
      </c>
      <c r="G25" s="218" t="s">
        <v>402</v>
      </c>
      <c r="H25" s="420" t="s">
        <v>497</v>
      </c>
    </row>
    <row r="26" spans="1:12" ht="13.95" customHeight="1" x14ac:dyDescent="0.25">
      <c r="A26" s="218" t="s">
        <v>369</v>
      </c>
      <c r="B26" s="218" t="s">
        <v>370</v>
      </c>
      <c r="C26" s="218" t="s">
        <v>263</v>
      </c>
      <c r="D26" s="418">
        <v>2025</v>
      </c>
      <c r="E26" s="218">
        <v>1409.681</v>
      </c>
      <c r="F26" s="218" t="s">
        <v>45</v>
      </c>
      <c r="G26" s="218" t="s">
        <v>402</v>
      </c>
      <c r="H26" s="420" t="s">
        <v>497</v>
      </c>
    </row>
    <row r="27" spans="1:12" ht="13.95" customHeight="1" x14ac:dyDescent="0.25">
      <c r="A27" s="218" t="s">
        <v>369</v>
      </c>
      <c r="B27" s="218" t="s">
        <v>370</v>
      </c>
      <c r="C27" s="218" t="s">
        <v>265</v>
      </c>
      <c r="D27" s="418">
        <v>2025</v>
      </c>
      <c r="E27" s="218">
        <v>926.44299999999998</v>
      </c>
      <c r="F27" s="218" t="s">
        <v>45</v>
      </c>
      <c r="G27" s="218" t="s">
        <v>402</v>
      </c>
      <c r="H27" s="420" t="s">
        <v>497</v>
      </c>
    </row>
    <row r="28" spans="1:12" ht="13.95" customHeight="1" x14ac:dyDescent="0.25">
      <c r="A28" s="218" t="s">
        <v>369</v>
      </c>
      <c r="B28" s="218" t="s">
        <v>370</v>
      </c>
      <c r="C28" s="218" t="s">
        <v>267</v>
      </c>
      <c r="D28" s="418">
        <v>2025</v>
      </c>
      <c r="E28" s="218">
        <v>541.13099999999997</v>
      </c>
      <c r="F28" s="218" t="s">
        <v>45</v>
      </c>
      <c r="G28" s="218" t="s">
        <v>402</v>
      </c>
      <c r="H28" s="420" t="s">
        <v>497</v>
      </c>
    </row>
    <row r="29" spans="1:12" ht="13.95" customHeight="1" x14ac:dyDescent="0.25">
      <c r="A29" s="218" t="s">
        <v>369</v>
      </c>
      <c r="B29" s="218" t="s">
        <v>370</v>
      </c>
      <c r="C29" s="218" t="s">
        <v>269</v>
      </c>
      <c r="D29" s="418">
        <v>2025</v>
      </c>
      <c r="E29" s="218">
        <v>635.23699999999997</v>
      </c>
      <c r="F29" s="218" t="s">
        <v>45</v>
      </c>
      <c r="G29" s="218" t="s">
        <v>402</v>
      </c>
      <c r="H29" s="420" t="s">
        <v>497</v>
      </c>
    </row>
    <row r="30" spans="1:12" ht="13.95" customHeight="1" x14ac:dyDescent="0.25">
      <c r="A30" s="218" t="s">
        <v>369</v>
      </c>
      <c r="B30" s="218" t="s">
        <v>370</v>
      </c>
      <c r="C30" s="218" t="s">
        <v>271</v>
      </c>
      <c r="D30" s="418">
        <v>2025</v>
      </c>
      <c r="E30" s="218">
        <v>976.09299999999996</v>
      </c>
      <c r="F30" s="218" t="s">
        <v>45</v>
      </c>
      <c r="G30" s="218" t="s">
        <v>402</v>
      </c>
      <c r="H30" s="420" t="s">
        <v>497</v>
      </c>
    </row>
    <row r="31" spans="1:12" ht="13.95" customHeight="1" x14ac:dyDescent="0.25">
      <c r="A31" s="218" t="s">
        <v>369</v>
      </c>
      <c r="B31" s="218" t="s">
        <v>370</v>
      </c>
      <c r="C31" s="218" t="s">
        <v>273</v>
      </c>
      <c r="D31" s="418">
        <v>2025</v>
      </c>
      <c r="E31" s="218">
        <v>1189.3389999999999</v>
      </c>
      <c r="F31" s="218" t="s">
        <v>45</v>
      </c>
      <c r="G31" s="218" t="s">
        <v>402</v>
      </c>
      <c r="H31" s="420" t="s">
        <v>497</v>
      </c>
    </row>
    <row r="32" spans="1:12" ht="13.95" customHeight="1" x14ac:dyDescent="0.25">
      <c r="A32" s="218" t="s">
        <v>369</v>
      </c>
      <c r="B32" s="218" t="s">
        <v>370</v>
      </c>
      <c r="C32" s="218" t="s">
        <v>275</v>
      </c>
      <c r="D32" s="418">
        <v>2025</v>
      </c>
      <c r="E32" s="218">
        <v>241.673</v>
      </c>
      <c r="F32" s="218" t="s">
        <v>45</v>
      </c>
      <c r="G32" s="218" t="s">
        <v>402</v>
      </c>
      <c r="H32" s="420" t="s">
        <v>497</v>
      </c>
    </row>
    <row r="33" spans="1:8" ht="13.95" customHeight="1" x14ac:dyDescent="0.25">
      <c r="A33" s="218" t="s">
        <v>369</v>
      </c>
      <c r="B33" s="218" t="s">
        <v>370</v>
      </c>
      <c r="C33" s="218" t="s">
        <v>277</v>
      </c>
      <c r="D33" s="418">
        <v>2025</v>
      </c>
      <c r="E33" s="218">
        <v>1548.4090000000001</v>
      </c>
      <c r="F33" s="218" t="s">
        <v>45</v>
      </c>
      <c r="G33" s="218" t="s">
        <v>402</v>
      </c>
      <c r="H33" s="420" t="s">
        <v>497</v>
      </c>
    </row>
    <row r="34" spans="1:8" ht="13.95" customHeight="1" x14ac:dyDescent="0.25">
      <c r="A34" s="218" t="s">
        <v>369</v>
      </c>
      <c r="B34" s="218" t="s">
        <v>370</v>
      </c>
      <c r="C34" s="218" t="s">
        <v>279</v>
      </c>
      <c r="D34" s="418">
        <v>2025</v>
      </c>
      <c r="E34" s="218">
        <v>596.99800000000005</v>
      </c>
      <c r="F34" s="218" t="s">
        <v>45</v>
      </c>
      <c r="G34" s="218" t="s">
        <v>402</v>
      </c>
      <c r="H34" s="420" t="s">
        <v>497</v>
      </c>
    </row>
    <row r="35" spans="1:8" ht="13.95" customHeight="1" x14ac:dyDescent="0.25">
      <c r="A35" s="218" t="s">
        <v>369</v>
      </c>
      <c r="B35" s="218" t="s">
        <v>370</v>
      </c>
      <c r="C35" s="218" t="s">
        <v>281</v>
      </c>
      <c r="D35" s="418">
        <v>2025</v>
      </c>
      <c r="E35" s="218">
        <v>967.399</v>
      </c>
      <c r="F35" s="218" t="s">
        <v>45</v>
      </c>
      <c r="G35" s="218" t="s">
        <v>402</v>
      </c>
      <c r="H35" s="420" t="s">
        <v>497</v>
      </c>
    </row>
    <row r="36" spans="1:8" ht="13.95" customHeight="1" x14ac:dyDescent="0.25">
      <c r="A36" s="218" t="s">
        <v>369</v>
      </c>
      <c r="B36" s="218" t="s">
        <v>370</v>
      </c>
      <c r="C36" s="218" t="s">
        <v>283</v>
      </c>
      <c r="D36" s="418">
        <v>2025</v>
      </c>
      <c r="E36" s="218">
        <v>915.95100000000002</v>
      </c>
      <c r="F36" s="218" t="s">
        <v>45</v>
      </c>
      <c r="G36" s="218" t="s">
        <v>402</v>
      </c>
      <c r="H36" s="420" t="s">
        <v>497</v>
      </c>
    </row>
    <row r="37" spans="1:8" ht="13.95" customHeight="1" x14ac:dyDescent="0.25">
      <c r="A37" s="218" t="s">
        <v>369</v>
      </c>
      <c r="B37" s="218" t="s">
        <v>370</v>
      </c>
      <c r="C37" s="218" t="s">
        <v>285</v>
      </c>
      <c r="D37" s="418">
        <v>2025</v>
      </c>
      <c r="E37" s="218">
        <v>1041.9559999999999</v>
      </c>
      <c r="F37" s="218" t="s">
        <v>45</v>
      </c>
      <c r="G37" s="218" t="s">
        <v>402</v>
      </c>
      <c r="H37" s="420" t="s">
        <v>497</v>
      </c>
    </row>
    <row r="38" spans="1:8" ht="13.95" customHeight="1" x14ac:dyDescent="0.25">
      <c r="A38" s="218" t="s">
        <v>369</v>
      </c>
      <c r="B38" s="218" t="s">
        <v>370</v>
      </c>
      <c r="C38" s="218" t="s">
        <v>287</v>
      </c>
      <c r="D38" s="418">
        <v>2025</v>
      </c>
      <c r="E38" s="218">
        <v>867.66499999999996</v>
      </c>
      <c r="F38" s="218" t="s">
        <v>45</v>
      </c>
      <c r="G38" s="218" t="s">
        <v>402</v>
      </c>
      <c r="H38" s="420" t="s">
        <v>497</v>
      </c>
    </row>
    <row r="39" spans="1:8" ht="13.95" customHeight="1" x14ac:dyDescent="0.25">
      <c r="A39" s="218" t="s">
        <v>369</v>
      </c>
      <c r="B39" s="218" t="s">
        <v>370</v>
      </c>
      <c r="C39" s="218" t="s">
        <v>289</v>
      </c>
      <c r="D39" s="418">
        <v>2025</v>
      </c>
      <c r="E39" s="218">
        <v>894.70600000000002</v>
      </c>
      <c r="F39" s="218" t="s">
        <v>45</v>
      </c>
      <c r="G39" s="218" t="s">
        <v>402</v>
      </c>
      <c r="H39" s="420" t="s">
        <v>497</v>
      </c>
    </row>
    <row r="40" spans="1:8" ht="13.95" customHeight="1" x14ac:dyDescent="0.25">
      <c r="A40" s="218" t="s">
        <v>369</v>
      </c>
      <c r="B40" s="218" t="s">
        <v>370</v>
      </c>
      <c r="C40" s="218" t="s">
        <v>291</v>
      </c>
      <c r="D40" s="418">
        <v>2025</v>
      </c>
      <c r="E40" s="218">
        <v>741.43499999999995</v>
      </c>
      <c r="F40" s="218" t="s">
        <v>45</v>
      </c>
      <c r="G40" s="218" t="s">
        <v>402</v>
      </c>
      <c r="H40" s="420" t="s">
        <v>497</v>
      </c>
    </row>
    <row r="41" spans="1:8" ht="13.95" customHeight="1" x14ac:dyDescent="0.25">
      <c r="A41" s="218" t="s">
        <v>369</v>
      </c>
      <c r="B41" s="218" t="s">
        <v>370</v>
      </c>
      <c r="C41" s="218" t="s">
        <v>293</v>
      </c>
      <c r="D41" s="418">
        <v>2025</v>
      </c>
      <c r="E41" s="218">
        <v>1247.0440000000001</v>
      </c>
      <c r="F41" s="218" t="s">
        <v>45</v>
      </c>
      <c r="G41" s="218" t="s">
        <v>402</v>
      </c>
      <c r="H41" s="420" t="s">
        <v>497</v>
      </c>
    </row>
    <row r="42" spans="1:8" ht="13.95" customHeight="1" x14ac:dyDescent="0.25">
      <c r="A42" s="218" t="s">
        <v>369</v>
      </c>
      <c r="B42" s="218" t="s">
        <v>370</v>
      </c>
      <c r="C42" s="218" t="s">
        <v>295</v>
      </c>
      <c r="D42" s="418">
        <v>2025</v>
      </c>
      <c r="E42" s="218">
        <v>844.56399999999996</v>
      </c>
      <c r="F42" s="218" t="s">
        <v>45</v>
      </c>
      <c r="G42" s="218" t="s">
        <v>402</v>
      </c>
      <c r="H42" s="420" t="s">
        <v>497</v>
      </c>
    </row>
    <row r="43" spans="1:8" ht="13.95" customHeight="1" x14ac:dyDescent="0.25">
      <c r="A43" s="218" t="s">
        <v>369</v>
      </c>
      <c r="B43" s="218" t="s">
        <v>370</v>
      </c>
      <c r="C43" s="218" t="s">
        <v>297</v>
      </c>
      <c r="D43" s="418">
        <v>2025</v>
      </c>
      <c r="E43" s="218">
        <v>900.90599999999995</v>
      </c>
      <c r="F43" s="218" t="s">
        <v>45</v>
      </c>
      <c r="G43" s="218" t="s">
        <v>402</v>
      </c>
      <c r="H43" s="420" t="s">
        <v>497</v>
      </c>
    </row>
    <row r="44" spans="1:8" ht="13.95" customHeight="1" x14ac:dyDescent="0.25">
      <c r="A44" s="218" t="s">
        <v>369</v>
      </c>
      <c r="B44" s="218" t="s">
        <v>370</v>
      </c>
      <c r="C44" s="218" t="s">
        <v>299</v>
      </c>
      <c r="D44" s="418">
        <v>2025</v>
      </c>
      <c r="E44" s="218">
        <v>593.12</v>
      </c>
      <c r="F44" s="218" t="s">
        <v>45</v>
      </c>
      <c r="G44" s="218" t="s">
        <v>402</v>
      </c>
      <c r="H44" s="420" t="s">
        <v>497</v>
      </c>
    </row>
    <row r="45" spans="1:8" ht="13.95" customHeight="1" x14ac:dyDescent="0.25">
      <c r="A45" s="218" t="s">
        <v>369</v>
      </c>
      <c r="B45" s="218" t="s">
        <v>370</v>
      </c>
      <c r="C45" s="218" t="s">
        <v>300</v>
      </c>
      <c r="D45" s="418">
        <v>2025</v>
      </c>
      <c r="E45" s="218">
        <v>775.21799999999996</v>
      </c>
      <c r="F45" s="218" t="s">
        <v>45</v>
      </c>
      <c r="G45" s="218" t="s">
        <v>402</v>
      </c>
      <c r="H45" s="420" t="s">
        <v>497</v>
      </c>
    </row>
    <row r="46" spans="1:8" ht="13.95" customHeight="1" x14ac:dyDescent="0.25">
      <c r="A46" t="s">
        <v>336</v>
      </c>
      <c r="B46" t="s">
        <v>474</v>
      </c>
      <c r="C46" s="235" t="s">
        <v>309</v>
      </c>
      <c r="D46" s="416">
        <v>2024</v>
      </c>
      <c r="E46" s="235">
        <v>0.57030000000000003</v>
      </c>
      <c r="F46" s="235" t="s">
        <v>46</v>
      </c>
      <c r="G46" s="235" t="s">
        <v>329</v>
      </c>
      <c r="H46" s="417" t="s">
        <v>396</v>
      </c>
    </row>
    <row r="47" spans="1:8" ht="13.95" customHeight="1" x14ac:dyDescent="0.25">
      <c r="A47" t="s">
        <v>336</v>
      </c>
      <c r="B47" t="s">
        <v>446</v>
      </c>
      <c r="C47" s="235" t="s">
        <v>426</v>
      </c>
      <c r="D47" s="416">
        <v>2023</v>
      </c>
      <c r="E47" s="235">
        <v>0.68</v>
      </c>
      <c r="F47" s="235" t="s">
        <v>47</v>
      </c>
      <c r="G47" s="235" t="s">
        <v>330</v>
      </c>
      <c r="H47" s="417" t="s">
        <v>397</v>
      </c>
    </row>
    <row r="48" spans="1:8" ht="13.95" customHeight="1" x14ac:dyDescent="0.25">
      <c r="A48" t="s">
        <v>336</v>
      </c>
      <c r="B48" t="s">
        <v>312</v>
      </c>
      <c r="C48" s="235" t="s">
        <v>427</v>
      </c>
      <c r="D48" s="416">
        <v>2024</v>
      </c>
      <c r="E48" s="235">
        <v>0.71599999999999997</v>
      </c>
      <c r="F48" s="235" t="s">
        <v>46</v>
      </c>
      <c r="G48" s="235" t="s">
        <v>333</v>
      </c>
      <c r="H48" s="235" t="s">
        <v>334</v>
      </c>
    </row>
    <row r="49" spans="1:8" ht="13.95" customHeight="1" x14ac:dyDescent="0.25">
      <c r="A49" t="s">
        <v>336</v>
      </c>
      <c r="B49" t="s">
        <v>429</v>
      </c>
      <c r="C49" s="235" t="s">
        <v>433</v>
      </c>
      <c r="D49" s="416">
        <v>2022</v>
      </c>
      <c r="E49" s="235">
        <v>783</v>
      </c>
      <c r="F49" s="235" t="s">
        <v>44</v>
      </c>
      <c r="G49" s="235" t="s">
        <v>432</v>
      </c>
      <c r="H49" s="417" t="s">
        <v>431</v>
      </c>
    </row>
    <row r="50" spans="1:8" ht="13.95" customHeight="1" x14ac:dyDescent="0.25">
      <c r="A50" t="s">
        <v>336</v>
      </c>
      <c r="B50" t="s">
        <v>430</v>
      </c>
      <c r="C50" s="235" t="s">
        <v>434</v>
      </c>
      <c r="D50" s="416">
        <v>2022</v>
      </c>
      <c r="E50" s="235">
        <v>471</v>
      </c>
      <c r="F50" s="235" t="s">
        <v>44</v>
      </c>
      <c r="G50" s="235" t="s">
        <v>432</v>
      </c>
      <c r="H50" s="417" t="s">
        <v>431</v>
      </c>
    </row>
    <row r="51" spans="1:8" ht="13.95" customHeight="1" x14ac:dyDescent="0.25">
      <c r="A51" t="s">
        <v>336</v>
      </c>
      <c r="B51" t="s">
        <v>307</v>
      </c>
      <c r="C51" s="235" t="s">
        <v>326</v>
      </c>
      <c r="D51" s="416">
        <v>2023</v>
      </c>
      <c r="E51" s="235">
        <v>0.55000000000000004</v>
      </c>
      <c r="F51" s="235" t="s">
        <v>46</v>
      </c>
      <c r="G51" s="235" t="s">
        <v>326</v>
      </c>
      <c r="H51" s="235" t="s">
        <v>327</v>
      </c>
    </row>
    <row r="52" spans="1:8" ht="13.95" customHeight="1" x14ac:dyDescent="0.25">
      <c r="A52" t="s">
        <v>336</v>
      </c>
      <c r="B52" t="s">
        <v>416</v>
      </c>
      <c r="C52" s="235" t="s">
        <v>428</v>
      </c>
      <c r="D52" s="416">
        <v>2023</v>
      </c>
      <c r="E52" s="235">
        <v>0.4168</v>
      </c>
      <c r="F52" s="235" t="s">
        <v>47</v>
      </c>
      <c r="G52" s="235" t="s">
        <v>328</v>
      </c>
      <c r="H52" s="417" t="s">
        <v>398</v>
      </c>
    </row>
    <row r="53" spans="1:8" ht="13.95" customHeight="1" x14ac:dyDescent="0.25">
      <c r="A53" t="s">
        <v>336</v>
      </c>
      <c r="B53" t="s">
        <v>311</v>
      </c>
      <c r="C53" s="235" t="s">
        <v>331</v>
      </c>
      <c r="D53" s="416">
        <v>2023</v>
      </c>
      <c r="E53" s="235">
        <v>0.495</v>
      </c>
      <c r="F53" s="235" t="s">
        <v>47</v>
      </c>
      <c r="G53" s="235" t="s">
        <v>331</v>
      </c>
      <c r="H53" s="235" t="s">
        <v>332</v>
      </c>
    </row>
    <row r="54" spans="1:8" ht="13.95" customHeight="1" x14ac:dyDescent="0.25">
      <c r="A54" t="s">
        <v>336</v>
      </c>
      <c r="B54" t="s">
        <v>440</v>
      </c>
      <c r="C54" s="235" t="s">
        <v>438</v>
      </c>
      <c r="D54" s="416">
        <v>2024</v>
      </c>
      <c r="E54" s="235">
        <v>0.40100000000000002</v>
      </c>
      <c r="F54" s="235" t="s">
        <v>47</v>
      </c>
      <c r="G54" s="235" t="s">
        <v>438</v>
      </c>
      <c r="H54" s="235" t="s">
        <v>439</v>
      </c>
    </row>
    <row r="55" spans="1:8" ht="13.95" customHeight="1" x14ac:dyDescent="0.25">
      <c r="A55" t="s">
        <v>337</v>
      </c>
      <c r="B55" t="s">
        <v>414</v>
      </c>
      <c r="C55" s="235" t="s">
        <v>340</v>
      </c>
      <c r="D55" s="416">
        <v>2023</v>
      </c>
      <c r="E55" s="235">
        <v>85</v>
      </c>
      <c r="F55" s="235" t="s">
        <v>44</v>
      </c>
      <c r="G55" s="235" t="s">
        <v>413</v>
      </c>
      <c r="H55" s="235" t="s">
        <v>395</v>
      </c>
    </row>
    <row r="56" spans="1:8" ht="13.95" customHeight="1" x14ac:dyDescent="0.25">
      <c r="A56" t="s">
        <v>337</v>
      </c>
      <c r="B56" t="s">
        <v>414</v>
      </c>
      <c r="C56" s="235" t="s">
        <v>341</v>
      </c>
      <c r="D56" s="416">
        <v>2023</v>
      </c>
      <c r="E56" s="235">
        <v>145</v>
      </c>
      <c r="F56" s="235" t="s">
        <v>44</v>
      </c>
      <c r="G56" s="235" t="s">
        <v>413</v>
      </c>
      <c r="H56" s="235" t="s">
        <v>395</v>
      </c>
    </row>
    <row r="57" spans="1:8" ht="13.95" customHeight="1" x14ac:dyDescent="0.25">
      <c r="A57" t="s">
        <v>337</v>
      </c>
      <c r="B57" t="s">
        <v>414</v>
      </c>
      <c r="C57" s="235" t="s">
        <v>342</v>
      </c>
      <c r="D57" s="416">
        <v>2023</v>
      </c>
      <c r="E57" s="235">
        <v>281</v>
      </c>
      <c r="F57" s="235" t="s">
        <v>44</v>
      </c>
      <c r="G57" s="235" t="s">
        <v>413</v>
      </c>
      <c r="H57" s="235" t="s">
        <v>395</v>
      </c>
    </row>
    <row r="58" spans="1:8" ht="13.95" customHeight="1" x14ac:dyDescent="0.25">
      <c r="A58" t="s">
        <v>337</v>
      </c>
      <c r="B58" t="s">
        <v>414</v>
      </c>
      <c r="C58" s="235" t="s">
        <v>343</v>
      </c>
      <c r="D58" s="416">
        <v>2023</v>
      </c>
      <c r="E58" s="235">
        <v>134</v>
      </c>
      <c r="F58" s="235" t="s">
        <v>44</v>
      </c>
      <c r="G58" s="235" t="s">
        <v>413</v>
      </c>
      <c r="H58" s="235" t="s">
        <v>395</v>
      </c>
    </row>
    <row r="59" spans="1:8" ht="13.95" customHeight="1" x14ac:dyDescent="0.25">
      <c r="A59" t="s">
        <v>337</v>
      </c>
      <c r="B59" t="s">
        <v>414</v>
      </c>
      <c r="C59" s="235" t="s">
        <v>344</v>
      </c>
      <c r="D59" s="416">
        <v>2023</v>
      </c>
      <c r="E59" s="235">
        <v>585</v>
      </c>
      <c r="F59" s="235" t="s">
        <v>44</v>
      </c>
      <c r="G59" s="235" t="s">
        <v>413</v>
      </c>
      <c r="H59" s="235" t="s">
        <v>395</v>
      </c>
    </row>
    <row r="60" spans="1:8" ht="13.95" customHeight="1" x14ac:dyDescent="0.25">
      <c r="A60" t="s">
        <v>337</v>
      </c>
      <c r="B60" t="s">
        <v>414</v>
      </c>
      <c r="C60" s="235" t="s">
        <v>345</v>
      </c>
      <c r="D60" s="416">
        <v>2023</v>
      </c>
      <c r="E60" s="235">
        <v>440</v>
      </c>
      <c r="F60" s="235" t="s">
        <v>44</v>
      </c>
      <c r="G60" s="235" t="s">
        <v>413</v>
      </c>
      <c r="H60" s="235" t="s">
        <v>395</v>
      </c>
    </row>
    <row r="61" spans="1:8" ht="13.95" customHeight="1" x14ac:dyDescent="0.25">
      <c r="A61" t="s">
        <v>337</v>
      </c>
      <c r="B61" t="s">
        <v>414</v>
      </c>
      <c r="C61" s="235" t="s">
        <v>346</v>
      </c>
      <c r="D61" s="416">
        <v>2023</v>
      </c>
      <c r="E61" s="235">
        <v>94</v>
      </c>
      <c r="F61" s="235" t="s">
        <v>44</v>
      </c>
      <c r="G61" s="235" t="s">
        <v>413</v>
      </c>
      <c r="H61" s="235" t="s">
        <v>395</v>
      </c>
    </row>
    <row r="62" spans="1:8" ht="13.95" customHeight="1" x14ac:dyDescent="0.25">
      <c r="A62" t="s">
        <v>337</v>
      </c>
      <c r="B62" t="s">
        <v>414</v>
      </c>
      <c r="C62" s="235" t="s">
        <v>347</v>
      </c>
      <c r="D62" s="416">
        <v>2023</v>
      </c>
      <c r="E62" s="235">
        <v>690</v>
      </c>
      <c r="F62" s="235" t="s">
        <v>44</v>
      </c>
      <c r="G62" s="235" t="s">
        <v>413</v>
      </c>
      <c r="H62" s="235" t="s">
        <v>395</v>
      </c>
    </row>
    <row r="63" spans="1:8" ht="13.95" customHeight="1" x14ac:dyDescent="0.25">
      <c r="A63" t="s">
        <v>337</v>
      </c>
      <c r="B63" t="s">
        <v>414</v>
      </c>
      <c r="C63" s="235" t="s">
        <v>348</v>
      </c>
      <c r="D63" s="416">
        <v>2023</v>
      </c>
      <c r="E63" s="235">
        <v>210</v>
      </c>
      <c r="F63" s="235" t="s">
        <v>44</v>
      </c>
      <c r="G63" s="235" t="s">
        <v>413</v>
      </c>
      <c r="H63" s="235" t="s">
        <v>395</v>
      </c>
    </row>
    <row r="64" spans="1:8" ht="13.95" customHeight="1" x14ac:dyDescent="0.25">
      <c r="A64" t="s">
        <v>337</v>
      </c>
      <c r="B64" t="s">
        <v>414</v>
      </c>
      <c r="C64" s="235" t="s">
        <v>349</v>
      </c>
      <c r="D64" s="416">
        <v>2023</v>
      </c>
      <c r="E64" s="235">
        <v>40</v>
      </c>
      <c r="F64" s="235" t="s">
        <v>44</v>
      </c>
      <c r="G64" s="235" t="s">
        <v>413</v>
      </c>
      <c r="H64" s="235" t="s">
        <v>395</v>
      </c>
    </row>
    <row r="65" spans="1:8" ht="13.95" customHeight="1" x14ac:dyDescent="0.25">
      <c r="A65" t="s">
        <v>337</v>
      </c>
      <c r="B65" t="s">
        <v>414</v>
      </c>
      <c r="C65" s="235" t="s">
        <v>350</v>
      </c>
      <c r="D65" s="416">
        <v>2023</v>
      </c>
      <c r="E65" s="235">
        <v>50</v>
      </c>
      <c r="F65" s="235" t="s">
        <v>44</v>
      </c>
      <c r="G65" s="235" t="s">
        <v>413</v>
      </c>
      <c r="H65" s="235" t="s">
        <v>395</v>
      </c>
    </row>
    <row r="66" spans="1:8" ht="13.95" customHeight="1" x14ac:dyDescent="0.25">
      <c r="A66" t="s">
        <v>337</v>
      </c>
      <c r="B66" t="s">
        <v>414</v>
      </c>
      <c r="C66" s="235" t="s">
        <v>351</v>
      </c>
      <c r="D66" s="416">
        <v>2023</v>
      </c>
      <c r="E66" s="235">
        <v>329</v>
      </c>
      <c r="F66" s="235" t="s">
        <v>44</v>
      </c>
      <c r="G66" s="235" t="s">
        <v>413</v>
      </c>
      <c r="H66" s="417" t="s">
        <v>395</v>
      </c>
    </row>
    <row r="67" spans="1:8" ht="13.95" customHeight="1" x14ac:dyDescent="0.25">
      <c r="A67" t="s">
        <v>337</v>
      </c>
      <c r="B67" t="s">
        <v>414</v>
      </c>
      <c r="C67" s="235" t="s">
        <v>352</v>
      </c>
      <c r="D67" s="416">
        <v>2023</v>
      </c>
      <c r="E67" s="235">
        <v>258</v>
      </c>
      <c r="F67" s="235" t="s">
        <v>44</v>
      </c>
      <c r="G67" s="235" t="s">
        <v>413</v>
      </c>
      <c r="H67" s="235" t="s">
        <v>395</v>
      </c>
    </row>
    <row r="68" spans="1:8" ht="13.95" customHeight="1" x14ac:dyDescent="0.25">
      <c r="A68" t="s">
        <v>337</v>
      </c>
      <c r="B68" t="s">
        <v>414</v>
      </c>
      <c r="C68" s="235" t="s">
        <v>353</v>
      </c>
      <c r="D68" s="416">
        <v>2023</v>
      </c>
      <c r="E68" s="235">
        <v>154</v>
      </c>
      <c r="F68" s="235" t="s">
        <v>44</v>
      </c>
      <c r="G68" s="235" t="s">
        <v>413</v>
      </c>
      <c r="H68" s="235" t="s">
        <v>395</v>
      </c>
    </row>
    <row r="69" spans="1:8" ht="13.95" customHeight="1" x14ac:dyDescent="0.25">
      <c r="A69" t="s">
        <v>337</v>
      </c>
      <c r="B69" t="s">
        <v>414</v>
      </c>
      <c r="C69" s="235" t="s">
        <v>354</v>
      </c>
      <c r="D69" s="416">
        <v>2023</v>
      </c>
      <c r="E69" s="235">
        <v>260</v>
      </c>
      <c r="F69" s="235" t="s">
        <v>44</v>
      </c>
      <c r="G69" s="235" t="s">
        <v>413</v>
      </c>
      <c r="H69" s="235" t="s">
        <v>395</v>
      </c>
    </row>
    <row r="70" spans="1:8" ht="13.95" customHeight="1" x14ac:dyDescent="0.25">
      <c r="A70" t="s">
        <v>337</v>
      </c>
      <c r="B70" t="s">
        <v>414</v>
      </c>
      <c r="C70" s="235" t="s">
        <v>355</v>
      </c>
      <c r="D70" s="416">
        <v>2023</v>
      </c>
      <c r="E70" s="235">
        <v>225</v>
      </c>
      <c r="F70" s="235" t="s">
        <v>44</v>
      </c>
      <c r="G70" s="235" t="s">
        <v>413</v>
      </c>
      <c r="H70" s="235" t="s">
        <v>395</v>
      </c>
    </row>
    <row r="71" spans="1:8" ht="13.95" customHeight="1" x14ac:dyDescent="0.25">
      <c r="A71" t="s">
        <v>337</v>
      </c>
      <c r="B71" t="s">
        <v>414</v>
      </c>
      <c r="C71" s="235" t="s">
        <v>356</v>
      </c>
      <c r="D71" s="416">
        <v>2023</v>
      </c>
      <c r="E71" s="235">
        <v>67</v>
      </c>
      <c r="F71" s="235" t="s">
        <v>44</v>
      </c>
      <c r="G71" s="235" t="s">
        <v>413</v>
      </c>
      <c r="H71" s="235" t="s">
        <v>395</v>
      </c>
    </row>
    <row r="72" spans="1:8" ht="13.95" customHeight="1" x14ac:dyDescent="0.25">
      <c r="A72" t="s">
        <v>337</v>
      </c>
      <c r="B72" t="s">
        <v>414</v>
      </c>
      <c r="C72" s="235" t="s">
        <v>357</v>
      </c>
      <c r="D72" s="416">
        <v>2023</v>
      </c>
      <c r="E72" s="235">
        <v>124</v>
      </c>
      <c r="F72" s="235" t="s">
        <v>44</v>
      </c>
      <c r="G72" s="235" t="s">
        <v>413</v>
      </c>
      <c r="H72" s="235" t="s">
        <v>395</v>
      </c>
    </row>
    <row r="73" spans="1:8" ht="13.95" customHeight="1" x14ac:dyDescent="0.25">
      <c r="A73" t="s">
        <v>337</v>
      </c>
      <c r="B73" t="s">
        <v>414</v>
      </c>
      <c r="C73" s="235" t="s">
        <v>358</v>
      </c>
      <c r="D73" s="416">
        <v>2023</v>
      </c>
      <c r="E73" s="235">
        <v>56</v>
      </c>
      <c r="F73" s="235" t="s">
        <v>44</v>
      </c>
      <c r="G73" s="235" t="s">
        <v>413</v>
      </c>
      <c r="H73" s="235" t="s">
        <v>395</v>
      </c>
    </row>
    <row r="74" spans="1:8" ht="13.95" customHeight="1" x14ac:dyDescent="0.25">
      <c r="A74" t="s">
        <v>337</v>
      </c>
      <c r="B74" t="s">
        <v>414</v>
      </c>
      <c r="C74" s="235" t="s">
        <v>359</v>
      </c>
      <c r="D74" s="416">
        <v>2023</v>
      </c>
      <c r="E74" s="235">
        <v>342</v>
      </c>
      <c r="F74" s="235" t="s">
        <v>44</v>
      </c>
      <c r="G74" s="235" t="s">
        <v>413</v>
      </c>
      <c r="H74" s="235" t="s">
        <v>395</v>
      </c>
    </row>
    <row r="75" spans="1:8" ht="13.95" customHeight="1" x14ac:dyDescent="0.25">
      <c r="A75" t="s">
        <v>337</v>
      </c>
      <c r="B75" t="s">
        <v>414</v>
      </c>
      <c r="C75" s="235" t="s">
        <v>360</v>
      </c>
      <c r="D75" s="416">
        <v>2023</v>
      </c>
      <c r="E75" s="235">
        <v>263</v>
      </c>
      <c r="F75" s="235" t="s">
        <v>44</v>
      </c>
      <c r="G75" s="235" t="s">
        <v>413</v>
      </c>
      <c r="H75" s="235" t="s">
        <v>395</v>
      </c>
    </row>
    <row r="76" spans="1:8" ht="13.95" customHeight="1" x14ac:dyDescent="0.25">
      <c r="A76" t="s">
        <v>337</v>
      </c>
      <c r="B76" t="s">
        <v>414</v>
      </c>
      <c r="C76" s="235" t="s">
        <v>361</v>
      </c>
      <c r="D76" s="416">
        <v>2023</v>
      </c>
      <c r="E76" s="235">
        <v>614</v>
      </c>
      <c r="F76" s="235" t="s">
        <v>44</v>
      </c>
      <c r="G76" s="235" t="s">
        <v>413</v>
      </c>
      <c r="H76" s="235" t="s">
        <v>395</v>
      </c>
    </row>
    <row r="77" spans="1:8" ht="13.95" customHeight="1" x14ac:dyDescent="0.25">
      <c r="A77" t="s">
        <v>337</v>
      </c>
      <c r="B77" t="s">
        <v>414</v>
      </c>
      <c r="C77" s="235" t="s">
        <v>362</v>
      </c>
      <c r="D77" s="416">
        <v>2023</v>
      </c>
      <c r="E77" s="235">
        <v>119</v>
      </c>
      <c r="F77" s="235" t="s">
        <v>44</v>
      </c>
      <c r="G77" s="235" t="s">
        <v>413</v>
      </c>
      <c r="H77" s="235" t="s">
        <v>395</v>
      </c>
    </row>
    <row r="78" spans="1:8" ht="13.95" customHeight="1" x14ac:dyDescent="0.25">
      <c r="A78" t="s">
        <v>337</v>
      </c>
      <c r="B78" t="s">
        <v>414</v>
      </c>
      <c r="C78" s="235" t="s">
        <v>363</v>
      </c>
      <c r="D78" s="416">
        <v>2023</v>
      </c>
      <c r="E78" s="235">
        <v>234</v>
      </c>
      <c r="F78" s="235" t="s">
        <v>44</v>
      </c>
      <c r="G78" s="235" t="s">
        <v>413</v>
      </c>
      <c r="H78" s="235" t="s">
        <v>395</v>
      </c>
    </row>
    <row r="79" spans="1:8" ht="13.95" customHeight="1" x14ac:dyDescent="0.25">
      <c r="A79" t="s">
        <v>337</v>
      </c>
      <c r="B79" t="s">
        <v>414</v>
      </c>
      <c r="C79" s="235" t="s">
        <v>364</v>
      </c>
      <c r="D79" s="416">
        <v>2023</v>
      </c>
      <c r="E79" s="235">
        <v>84</v>
      </c>
      <c r="F79" s="235" t="s">
        <v>44</v>
      </c>
      <c r="G79" s="235" t="s">
        <v>413</v>
      </c>
      <c r="H79" s="235" t="s">
        <v>395</v>
      </c>
    </row>
    <row r="80" spans="1:8" ht="13.95" customHeight="1" x14ac:dyDescent="0.25">
      <c r="A80" t="s">
        <v>337</v>
      </c>
      <c r="B80" t="s">
        <v>414</v>
      </c>
      <c r="C80" s="235" t="s">
        <v>365</v>
      </c>
      <c r="D80" s="416">
        <v>2023</v>
      </c>
      <c r="E80" s="235">
        <v>176</v>
      </c>
      <c r="F80" s="235" t="s">
        <v>44</v>
      </c>
      <c r="G80" s="235" t="s">
        <v>413</v>
      </c>
      <c r="H80" s="235" t="s">
        <v>395</v>
      </c>
    </row>
    <row r="81" spans="1:9" ht="13.95" customHeight="1" x14ac:dyDescent="0.25">
      <c r="A81" t="s">
        <v>337</v>
      </c>
      <c r="B81" t="s">
        <v>414</v>
      </c>
      <c r="C81" s="235" t="s">
        <v>366</v>
      </c>
      <c r="D81" s="416">
        <v>2023</v>
      </c>
      <c r="E81" s="235">
        <v>158</v>
      </c>
      <c r="F81" s="235" t="s">
        <v>44</v>
      </c>
      <c r="G81" s="235" t="s">
        <v>413</v>
      </c>
      <c r="H81" s="235" t="s">
        <v>395</v>
      </c>
    </row>
    <row r="82" spans="1:9" ht="13.95" customHeight="1" x14ac:dyDescent="0.25">
      <c r="A82" t="s">
        <v>337</v>
      </c>
      <c r="B82" t="s">
        <v>414</v>
      </c>
      <c r="C82" s="235" t="s">
        <v>367</v>
      </c>
      <c r="D82" s="416">
        <v>2023</v>
      </c>
      <c r="E82" s="235">
        <v>8</v>
      </c>
      <c r="F82" s="235" t="s">
        <v>44</v>
      </c>
      <c r="G82" s="235" t="s">
        <v>413</v>
      </c>
      <c r="H82" s="235" t="s">
        <v>395</v>
      </c>
    </row>
    <row r="83" spans="1:9" ht="13.95" customHeight="1" x14ac:dyDescent="0.25">
      <c r="A83" t="s">
        <v>337</v>
      </c>
      <c r="B83" t="s">
        <v>368</v>
      </c>
      <c r="C83" s="235" t="s">
        <v>435</v>
      </c>
      <c r="D83" s="416">
        <v>2022</v>
      </c>
      <c r="E83" s="235">
        <v>48</v>
      </c>
      <c r="F83" s="235" t="s">
        <v>44</v>
      </c>
      <c r="G83" s="235" t="s">
        <v>432</v>
      </c>
      <c r="H83" s="417" t="s">
        <v>431</v>
      </c>
    </row>
    <row r="84" spans="1:9" ht="13.95" customHeight="1" x14ac:dyDescent="0.25">
      <c r="A84" t="s">
        <v>337</v>
      </c>
      <c r="B84" t="s">
        <v>379</v>
      </c>
      <c r="C84" s="235" t="s">
        <v>423</v>
      </c>
      <c r="D84" s="416">
        <v>2024</v>
      </c>
      <c r="E84" s="235">
        <v>0.14299999999999999</v>
      </c>
      <c r="F84" s="235" t="s">
        <v>47</v>
      </c>
      <c r="G84" s="235" t="s">
        <v>424</v>
      </c>
      <c r="H84" s="235" t="s">
        <v>425</v>
      </c>
    </row>
    <row r="85" spans="1:9" ht="13.95" customHeight="1" x14ac:dyDescent="0.25">
      <c r="A85" t="s">
        <v>337</v>
      </c>
      <c r="B85" t="s">
        <v>379</v>
      </c>
      <c r="C85" s="235" t="s">
        <v>421</v>
      </c>
      <c r="D85" s="416">
        <v>2024</v>
      </c>
      <c r="E85" s="235">
        <v>0.14599999999999999</v>
      </c>
      <c r="F85" s="235" t="s">
        <v>47</v>
      </c>
      <c r="G85" s="235" t="s">
        <v>424</v>
      </c>
      <c r="H85" s="235" t="s">
        <v>425</v>
      </c>
    </row>
    <row r="86" spans="1:9" ht="13.95" customHeight="1" x14ac:dyDescent="0.25">
      <c r="A86" t="s">
        <v>337</v>
      </c>
      <c r="B86" t="s">
        <v>379</v>
      </c>
      <c r="C86" s="235" t="s">
        <v>422</v>
      </c>
      <c r="D86" s="416">
        <v>2024</v>
      </c>
      <c r="E86" s="235">
        <v>0.14000000000000001</v>
      </c>
      <c r="F86" s="235" t="s">
        <v>47</v>
      </c>
      <c r="G86" s="235" t="s">
        <v>424</v>
      </c>
      <c r="H86" s="235" t="s">
        <v>425</v>
      </c>
    </row>
    <row r="87" spans="1:9" ht="13.95" customHeight="1" x14ac:dyDescent="0.25">
      <c r="A87"/>
      <c r="B87" s="311" t="s">
        <v>378</v>
      </c>
      <c r="C87" s="311" t="s">
        <v>465</v>
      </c>
      <c r="D87" s="416">
        <v>2024</v>
      </c>
      <c r="E87" s="311">
        <v>574</v>
      </c>
      <c r="F87" s="311" t="s">
        <v>44</v>
      </c>
      <c r="G87" s="311" t="s">
        <v>432</v>
      </c>
      <c r="H87" s="328" t="s">
        <v>431</v>
      </c>
      <c r="I87" s="245"/>
    </row>
    <row r="88" spans="1:9" ht="13.95" customHeight="1" x14ac:dyDescent="0.25">
      <c r="A88"/>
      <c r="B88" s="311" t="s">
        <v>463</v>
      </c>
      <c r="C88" s="311" t="s">
        <v>464</v>
      </c>
      <c r="D88" s="416">
        <v>2024</v>
      </c>
      <c r="E88" s="311">
        <v>592</v>
      </c>
      <c r="F88" s="311" t="s">
        <v>44</v>
      </c>
      <c r="G88" s="311" t="s">
        <v>432</v>
      </c>
      <c r="H88" s="328" t="s">
        <v>431</v>
      </c>
      <c r="I88" s="245"/>
    </row>
    <row r="89" spans="1:9" ht="13.95" customHeight="1" x14ac:dyDescent="0.25">
      <c r="A89" t="s">
        <v>338</v>
      </c>
      <c r="B89" t="s">
        <v>376</v>
      </c>
      <c r="C89" s="235" t="s">
        <v>407</v>
      </c>
      <c r="D89" s="416">
        <v>2023</v>
      </c>
      <c r="E89" s="235">
        <v>0.68</v>
      </c>
      <c r="F89" s="235" t="s">
        <v>47</v>
      </c>
      <c r="G89" s="235" t="s">
        <v>419</v>
      </c>
      <c r="H89" s="235" t="s">
        <v>420</v>
      </c>
    </row>
    <row r="90" spans="1:9" ht="13.95" customHeight="1" x14ac:dyDescent="0.25">
      <c r="A90" t="s">
        <v>338</v>
      </c>
      <c r="B90" t="s">
        <v>376</v>
      </c>
      <c r="C90" s="235" t="s">
        <v>406</v>
      </c>
      <c r="D90" s="416">
        <v>2023</v>
      </c>
      <c r="E90" s="235">
        <v>0.68</v>
      </c>
      <c r="F90" s="235" t="s">
        <v>47</v>
      </c>
      <c r="G90" s="235" t="s">
        <v>419</v>
      </c>
      <c r="H90" s="235" t="s">
        <v>420</v>
      </c>
    </row>
    <row r="91" spans="1:9" ht="13.95" customHeight="1" x14ac:dyDescent="0.25">
      <c r="A91" t="s">
        <v>338</v>
      </c>
      <c r="B91" t="s">
        <v>376</v>
      </c>
      <c r="C91" s="235" t="s">
        <v>409</v>
      </c>
      <c r="D91" s="416">
        <v>2023</v>
      </c>
      <c r="E91" s="235">
        <v>0.75</v>
      </c>
      <c r="F91" s="235" t="s">
        <v>47</v>
      </c>
      <c r="G91" s="235" t="s">
        <v>419</v>
      </c>
      <c r="H91" s="235" t="s">
        <v>420</v>
      </c>
    </row>
    <row r="92" spans="1:9" ht="13.95" customHeight="1" x14ac:dyDescent="0.25">
      <c r="A92" t="s">
        <v>338</v>
      </c>
      <c r="B92" t="s">
        <v>376</v>
      </c>
      <c r="C92" s="235" t="s">
        <v>410</v>
      </c>
      <c r="D92" s="416">
        <v>2023</v>
      </c>
      <c r="E92" s="235">
        <v>0.25</v>
      </c>
      <c r="F92" s="235" t="s">
        <v>47</v>
      </c>
      <c r="G92" s="235" t="s">
        <v>419</v>
      </c>
      <c r="H92" s="235" t="s">
        <v>420</v>
      </c>
    </row>
    <row r="93" spans="1:9" ht="13.95" customHeight="1" x14ac:dyDescent="0.25">
      <c r="A93" t="s">
        <v>338</v>
      </c>
      <c r="B93" t="s">
        <v>376</v>
      </c>
      <c r="C93" s="235" t="s">
        <v>412</v>
      </c>
      <c r="D93" s="416">
        <v>2023</v>
      </c>
      <c r="E93" s="235">
        <v>0.53</v>
      </c>
      <c r="F93" s="235" t="s">
        <v>47</v>
      </c>
      <c r="G93" s="235" t="s">
        <v>419</v>
      </c>
      <c r="H93" s="235" t="s">
        <v>420</v>
      </c>
    </row>
    <row r="94" spans="1:9" ht="13.95" customHeight="1" x14ac:dyDescent="0.25">
      <c r="A94" t="s">
        <v>338</v>
      </c>
      <c r="B94" t="s">
        <v>376</v>
      </c>
      <c r="C94" s="235" t="s">
        <v>408</v>
      </c>
      <c r="D94" s="416">
        <v>2023</v>
      </c>
      <c r="E94" s="235">
        <v>0.79</v>
      </c>
      <c r="F94" s="235" t="s">
        <v>47</v>
      </c>
      <c r="G94" s="235" t="s">
        <v>419</v>
      </c>
      <c r="H94" s="235" t="s">
        <v>420</v>
      </c>
    </row>
    <row r="95" spans="1:9" ht="13.95" customHeight="1" x14ac:dyDescent="0.25">
      <c r="A95" t="s">
        <v>338</v>
      </c>
      <c r="B95" t="s">
        <v>376</v>
      </c>
      <c r="C95" s="235" t="s">
        <v>411</v>
      </c>
      <c r="D95" s="416">
        <v>2023</v>
      </c>
      <c r="E95" s="235">
        <v>0.53</v>
      </c>
      <c r="F95" s="235" t="s">
        <v>47</v>
      </c>
      <c r="G95" s="235" t="s">
        <v>419</v>
      </c>
      <c r="H95" s="235" t="s">
        <v>420</v>
      </c>
    </row>
    <row r="96" spans="1:9" ht="13.95" customHeight="1" x14ac:dyDescent="0.25">
      <c r="A96" t="s">
        <v>338</v>
      </c>
      <c r="B96" t="s">
        <v>447</v>
      </c>
      <c r="C96" s="235" t="s">
        <v>377</v>
      </c>
      <c r="D96" s="416">
        <v>2023</v>
      </c>
      <c r="E96" s="235">
        <v>0.53700000000000003</v>
      </c>
      <c r="F96" s="235" t="s">
        <v>46</v>
      </c>
      <c r="G96" s="235" t="s">
        <v>442</v>
      </c>
      <c r="H96" s="235" t="s">
        <v>441</v>
      </c>
    </row>
  </sheetData>
  <autoFilter ref="A1:H96" xr:uid="{4596B0D8-68A2-4C75-B83A-DF2171AEE492}">
    <sortState xmlns:xlrd2="http://schemas.microsoft.com/office/spreadsheetml/2017/richdata2" ref="A2:H96">
      <sortCondition ref="A1:A96"/>
    </sortState>
  </autoFilter>
  <mergeCells count="1">
    <mergeCell ref="I1:L1"/>
  </mergeCells>
  <hyperlinks>
    <hyperlink ref="H46" r:id="rId1" display="https://www.mee.gov.cn/" xr:uid="{33820C1A-3F0F-41A0-8FDF-C838A45B8793}"/>
    <hyperlink ref="H47" r:id="rId2" xr:uid="{E76FEBB7-59D8-4786-9AE1-F23A7FFEA41B}"/>
    <hyperlink ref="H52" r:id="rId3" xr:uid="{909B1AB6-4F0C-4EF5-A6CB-85F7CBB3AF9C}"/>
    <hyperlink ref="H17" r:id="rId4" xr:uid="{E74610E2-EF9E-4D6B-A9F3-081EA6695873}"/>
    <hyperlink ref="H83" r:id="rId5" xr:uid="{D2BCED4C-5A45-42EF-B92E-09DBEAD97262}"/>
    <hyperlink ref="H49" r:id="rId6" xr:uid="{877DF2B5-210F-4C8A-9FC1-0CECD660AD0F}"/>
    <hyperlink ref="H50" r:id="rId7" xr:uid="{6348B345-C21E-4006-BD6B-832027E670C9}"/>
    <hyperlink ref="H2" r:id="rId8" xr:uid="{190AD177-6BA9-47E7-B173-F917B8E36B12}"/>
    <hyperlink ref="H3" r:id="rId9" xr:uid="{7C4EE3A7-69BE-47CB-A5D0-024624496B61}"/>
    <hyperlink ref="H66" r:id="rId10" xr:uid="{770C2D0F-F024-4BF1-8399-5CED3523653E}"/>
    <hyperlink ref="H18" r:id="rId11" xr:uid="{D659FF6E-4C01-4867-B5BB-34F449F3D73E}"/>
    <hyperlink ref="H19:H45" r:id="rId12" display="https://www.epa.gov/egrid/summary-data" xr:uid="{9D629F6C-88CA-407C-9DE0-60AEABC9BCC1}"/>
    <hyperlink ref="H87" r:id="rId13" xr:uid="{61D4AD46-8EB0-4778-9895-E1EDFB3D1A42}"/>
    <hyperlink ref="H88" r:id="rId14" xr:uid="{8D7E5E09-FD12-4453-A45C-3B5B530DF4FB}"/>
  </hyperlinks>
  <pageMargins left="0.7" right="0.7" top="0.75" bottom="0.75" header="0.3" footer="0.3"/>
  <pageSetup orientation="portrait" verticalDpi="300"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1E2CA-4CE9-41A0-8EDD-AE19F833409B}">
  <dimension ref="A2:AC33"/>
  <sheetViews>
    <sheetView showGridLines="0" zoomScale="55" zoomScaleNormal="55" workbookViewId="0">
      <selection activeCell="J20" sqref="J20"/>
    </sheetView>
  </sheetViews>
  <sheetFormatPr defaultColWidth="9.33203125" defaultRowHeight="14.4" x14ac:dyDescent="0.3"/>
  <cols>
    <col min="1" max="1" width="3.6640625" style="51" customWidth="1"/>
    <col min="2" max="4" width="11.6640625" style="51" customWidth="1"/>
    <col min="5" max="11" width="11.33203125" style="51" customWidth="1"/>
    <col min="12" max="12" width="3.33203125" style="51" customWidth="1"/>
    <col min="13" max="13" width="3.6640625" style="51" bestFit="1" customWidth="1"/>
    <col min="14" max="14" width="17.6640625" style="51" customWidth="1"/>
    <col min="15" max="15" width="16.6640625" style="51" customWidth="1"/>
    <col min="16" max="16" width="14.33203125" style="51" customWidth="1"/>
    <col min="17" max="17" width="15.6640625" style="51" customWidth="1"/>
    <col min="18" max="18" width="16.5546875" style="51" bestFit="1" customWidth="1"/>
    <col min="19" max="19" width="16.6640625" style="51" customWidth="1"/>
    <col min="20" max="20" width="17.5546875" style="51" customWidth="1"/>
    <col min="21" max="21" width="19.33203125" style="51" bestFit="1" customWidth="1"/>
    <col min="22" max="22" width="20.88671875" style="51" customWidth="1"/>
    <col min="23" max="23" width="18" style="51" customWidth="1"/>
    <col min="24" max="26" width="2.33203125" style="59" customWidth="1"/>
    <col min="27" max="30" width="9.33203125" style="59" customWidth="1"/>
    <col min="31" max="16384" width="9.33203125" style="59"/>
  </cols>
  <sheetData>
    <row r="2" spans="2:29" ht="45.75" customHeight="1" x14ac:dyDescent="0.3">
      <c r="B2" s="50" t="s">
        <v>0</v>
      </c>
      <c r="M2" s="52" t="s">
        <v>1</v>
      </c>
      <c r="N2" s="53" t="s">
        <v>138</v>
      </c>
      <c r="O2" s="54" t="s">
        <v>139</v>
      </c>
      <c r="P2" s="55" t="s">
        <v>140</v>
      </c>
      <c r="Q2" s="56" t="s">
        <v>141</v>
      </c>
      <c r="R2" s="52" t="s">
        <v>142</v>
      </c>
      <c r="S2" s="57" t="s">
        <v>143</v>
      </c>
      <c r="T2" s="58" t="s">
        <v>144</v>
      </c>
      <c r="U2" s="52" t="s">
        <v>145</v>
      </c>
      <c r="V2" s="52" t="s">
        <v>146</v>
      </c>
      <c r="W2" s="52" t="s">
        <v>147</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row>
    <row r="15" spans="2:29" ht="23.25" customHeight="1" x14ac:dyDescent="0.3">
      <c r="M15" s="62">
        <v>13</v>
      </c>
      <c r="N15" s="62"/>
      <c r="O15" s="62"/>
      <c r="P15" s="63"/>
      <c r="Q15" s="62"/>
      <c r="R15" s="64"/>
      <c r="S15" s="65"/>
      <c r="T15" s="66"/>
      <c r="U15" s="64"/>
      <c r="V15" s="67"/>
      <c r="W15" s="62"/>
    </row>
    <row r="16" spans="2:29" ht="23.25" customHeight="1" x14ac:dyDescent="0.3">
      <c r="M16" s="62">
        <v>14</v>
      </c>
      <c r="N16" s="62"/>
      <c r="O16" s="62"/>
      <c r="P16" s="63"/>
      <c r="Q16" s="62"/>
      <c r="R16" s="64"/>
      <c r="S16" s="65"/>
      <c r="T16" s="66"/>
      <c r="U16" s="64"/>
      <c r="V16" s="67"/>
      <c r="W16" s="62"/>
    </row>
    <row r="17" spans="13:23" ht="23.25" customHeight="1" x14ac:dyDescent="0.3">
      <c r="M17" s="62">
        <v>15</v>
      </c>
      <c r="N17" s="62"/>
      <c r="O17" s="62"/>
      <c r="P17" s="63"/>
      <c r="Q17" s="62"/>
      <c r="R17" s="64"/>
      <c r="S17" s="65"/>
      <c r="T17" s="66"/>
      <c r="U17" s="64"/>
      <c r="V17" s="67"/>
      <c r="W17" s="62"/>
    </row>
    <row r="18" spans="13:23" ht="23.25" customHeight="1" x14ac:dyDescent="0.3">
      <c r="M18" s="62">
        <v>16</v>
      </c>
      <c r="N18" s="62"/>
      <c r="O18" s="62"/>
      <c r="P18" s="63"/>
      <c r="Q18" s="62"/>
      <c r="R18" s="64"/>
      <c r="S18" s="65"/>
      <c r="T18" s="66"/>
      <c r="U18" s="64"/>
      <c r="V18" s="67"/>
      <c r="W18" s="62"/>
    </row>
    <row r="19" spans="13:23" ht="23.25" customHeight="1" x14ac:dyDescent="0.3">
      <c r="M19" s="62">
        <v>17</v>
      </c>
      <c r="N19" s="62"/>
      <c r="O19" s="62"/>
      <c r="P19" s="63"/>
      <c r="Q19" s="62"/>
      <c r="R19" s="64"/>
      <c r="S19" s="65"/>
      <c r="T19" s="66"/>
      <c r="U19" s="64"/>
      <c r="V19" s="67"/>
      <c r="W19" s="62"/>
    </row>
    <row r="20" spans="13:23" ht="23.25" customHeight="1" x14ac:dyDescent="0.3">
      <c r="M20" s="62">
        <v>18</v>
      </c>
      <c r="N20" s="62"/>
      <c r="O20" s="62"/>
      <c r="P20" s="63"/>
      <c r="Q20" s="62"/>
      <c r="R20" s="64"/>
      <c r="S20" s="65"/>
      <c r="T20" s="66"/>
      <c r="U20" s="64"/>
      <c r="V20" s="67"/>
      <c r="W20" s="62"/>
    </row>
    <row r="21" spans="13:23" ht="23.25" customHeight="1" x14ac:dyDescent="0.3">
      <c r="M21" s="62">
        <v>19</v>
      </c>
      <c r="N21" s="62"/>
      <c r="O21" s="62"/>
      <c r="P21" s="63"/>
      <c r="Q21" s="62"/>
      <c r="R21" s="64"/>
      <c r="S21" s="65"/>
      <c r="T21" s="66"/>
      <c r="U21" s="64"/>
      <c r="V21" s="67"/>
      <c r="W21" s="62"/>
    </row>
    <row r="22" spans="13:23" ht="23.25" customHeight="1" x14ac:dyDescent="0.3">
      <c r="M22" s="62">
        <v>20</v>
      </c>
      <c r="N22" s="62"/>
      <c r="O22" s="62"/>
      <c r="P22" s="63"/>
      <c r="Q22" s="62"/>
      <c r="R22" s="64"/>
      <c r="S22" s="65"/>
      <c r="T22" s="66"/>
      <c r="U22" s="64"/>
      <c r="V22" s="67"/>
      <c r="W22" s="62"/>
    </row>
    <row r="23" spans="13:23" ht="28.8" x14ac:dyDescent="0.3">
      <c r="P23" s="71" t="s">
        <v>4</v>
      </c>
      <c r="Q23" s="72">
        <f>SUM(Q3:Q22)</f>
        <v>0</v>
      </c>
      <c r="S23" s="72">
        <f>SUM(S3:S22)</f>
        <v>0</v>
      </c>
      <c r="T23" s="73">
        <f>SUM(T3:T22)</f>
        <v>0</v>
      </c>
      <c r="V23" s="73">
        <f>SUM(V3:V22)</f>
        <v>0</v>
      </c>
    </row>
    <row r="25" spans="13:23" ht="15" thickBot="1" x14ac:dyDescent="0.35"/>
    <row r="26" spans="13:23" ht="29.4" thickBot="1" x14ac:dyDescent="0.35">
      <c r="N26" s="74"/>
      <c r="O26" s="75" t="s">
        <v>2</v>
      </c>
      <c r="P26" s="76">
        <f>N3</f>
        <v>0</v>
      </c>
    </row>
    <row r="27" spans="13:23" ht="15" thickBot="1" x14ac:dyDescent="0.35">
      <c r="O27" s="77"/>
      <c r="P27" s="78"/>
    </row>
    <row r="28" spans="13:23" ht="29.4" thickBot="1" x14ac:dyDescent="0.35">
      <c r="N28" s="79"/>
      <c r="O28" s="75" t="s">
        <v>5</v>
      </c>
      <c r="P28" s="76"/>
    </row>
    <row r="29" spans="13:23" x14ac:dyDescent="0.3">
      <c r="O29" s="77"/>
      <c r="P29" s="78"/>
    </row>
    <row r="30" spans="13:23" ht="15" thickBot="1" x14ac:dyDescent="0.35">
      <c r="O30" s="77"/>
      <c r="P30" s="78"/>
    </row>
    <row r="31" spans="13:23" ht="29.4" thickBot="1" x14ac:dyDescent="0.35">
      <c r="N31" s="80"/>
      <c r="O31" s="75" t="s">
        <v>3</v>
      </c>
      <c r="P31" s="81">
        <f>Q23</f>
        <v>0</v>
      </c>
    </row>
    <row r="32" spans="13:23"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S22">
    <cfRule type="cellIs" dxfId="15" priority="2" stopIfTrue="1" operator="greaterThan">
      <formula>0</formula>
    </cfRule>
  </conditionalFormatting>
  <conditionalFormatting sqref="V3:V22">
    <cfRule type="cellIs" dxfId="14" priority="1" stopIfTrue="1" operator="greaterThan">
      <formula>0</formula>
    </cfRule>
  </conditionalFormatting>
  <dataValidations count="1">
    <dataValidation type="list" allowBlank="1" showInputMessage="1" showErrorMessage="1" sqref="P3:P22" xr:uid="{94B4FCF0-BEF9-4124-9527-63F7977973E4}">
      <formula1>"January, February, March, April, May, June, July, August, September, October, November, December"</formula1>
    </dataValidation>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A734-21D1-4F43-887E-53E551BCCCEC}">
  <dimension ref="A2:AC33"/>
  <sheetViews>
    <sheetView showGridLines="0" zoomScale="55" zoomScaleNormal="55" workbookViewId="0">
      <selection activeCell="I11" sqref="I11"/>
    </sheetView>
  </sheetViews>
  <sheetFormatPr defaultColWidth="9.33203125" defaultRowHeight="14.4" x14ac:dyDescent="0.3"/>
  <cols>
    <col min="1" max="1" width="3.6640625" style="51" customWidth="1"/>
    <col min="2" max="4" width="11.6640625" style="51" customWidth="1"/>
    <col min="5" max="11" width="11.33203125" style="51" customWidth="1"/>
    <col min="12" max="12" width="3.33203125" style="51" customWidth="1"/>
    <col min="13" max="13" width="3.6640625" style="51" bestFit="1" customWidth="1"/>
    <col min="14" max="14" width="17.6640625" style="51" customWidth="1"/>
    <col min="15" max="15" width="16.6640625" style="51" customWidth="1"/>
    <col min="16" max="16" width="14.33203125" style="51" customWidth="1"/>
    <col min="17" max="17" width="15.6640625" style="51" customWidth="1"/>
    <col min="18" max="18" width="16.5546875" style="51" bestFit="1" customWidth="1"/>
    <col min="19" max="19" width="16.6640625" style="51" customWidth="1"/>
    <col min="20" max="20" width="17.5546875" style="51" customWidth="1"/>
    <col min="21" max="21" width="19.33203125" style="51" bestFit="1" customWidth="1"/>
    <col min="22" max="22" width="20.88671875" style="51" customWidth="1"/>
    <col min="23" max="23" width="18" style="51" customWidth="1"/>
    <col min="24" max="26" width="2.33203125" style="59" customWidth="1"/>
    <col min="27" max="30" width="9.33203125" style="59" customWidth="1"/>
    <col min="31" max="16384" width="9.33203125" style="59"/>
  </cols>
  <sheetData>
    <row r="2" spans="2:29" ht="45.75" customHeight="1" x14ac:dyDescent="0.3">
      <c r="B2" s="50" t="s">
        <v>0</v>
      </c>
      <c r="M2" s="52" t="s">
        <v>1</v>
      </c>
      <c r="N2" s="53" t="s">
        <v>138</v>
      </c>
      <c r="O2" s="54" t="s">
        <v>139</v>
      </c>
      <c r="P2" s="55" t="s">
        <v>140</v>
      </c>
      <c r="Q2" s="56" t="s">
        <v>141</v>
      </c>
      <c r="R2" s="52" t="s">
        <v>142</v>
      </c>
      <c r="S2" s="57" t="s">
        <v>143</v>
      </c>
      <c r="T2" s="58" t="s">
        <v>144</v>
      </c>
      <c r="U2" s="52" t="s">
        <v>145</v>
      </c>
      <c r="V2" s="52" t="s">
        <v>146</v>
      </c>
      <c r="W2" s="52" t="s">
        <v>147</v>
      </c>
      <c r="AB2" s="60"/>
      <c r="AC2" s="61"/>
    </row>
    <row r="3" spans="2:29" ht="23.25" customHeight="1" x14ac:dyDescent="0.3">
      <c r="M3" s="62">
        <v>1</v>
      </c>
      <c r="N3" s="62"/>
      <c r="O3" s="62"/>
      <c r="P3" s="63"/>
      <c r="Q3" s="62"/>
      <c r="R3" s="64"/>
      <c r="S3" s="65"/>
      <c r="T3" s="66"/>
      <c r="U3" s="64"/>
      <c r="V3" s="67"/>
      <c r="W3" s="62"/>
      <c r="AB3" s="60"/>
      <c r="AC3" s="61"/>
    </row>
    <row r="4" spans="2:29" ht="23.25" customHeight="1" x14ac:dyDescent="0.3">
      <c r="M4" s="62">
        <v>2</v>
      </c>
      <c r="N4" s="62"/>
      <c r="O4" s="62"/>
      <c r="P4" s="63"/>
      <c r="Q4" s="62"/>
      <c r="R4" s="64"/>
      <c r="S4" s="68"/>
      <c r="T4" s="69"/>
      <c r="U4" s="64"/>
      <c r="V4" s="67"/>
      <c r="W4" s="70"/>
      <c r="AB4" s="60"/>
      <c r="AC4" s="61"/>
    </row>
    <row r="5" spans="2:29" ht="23.25" customHeight="1" x14ac:dyDescent="0.3">
      <c r="M5" s="62">
        <v>3</v>
      </c>
      <c r="N5" s="62"/>
      <c r="O5" s="62"/>
      <c r="P5" s="63"/>
      <c r="Q5" s="62"/>
      <c r="R5" s="64"/>
      <c r="S5" s="65"/>
      <c r="T5" s="66"/>
      <c r="U5" s="64"/>
      <c r="V5" s="67"/>
      <c r="W5" s="70"/>
      <c r="AB5" s="60"/>
      <c r="AC5" s="61"/>
    </row>
    <row r="6" spans="2:29" ht="23.25" customHeight="1" x14ac:dyDescent="0.3">
      <c r="M6" s="62">
        <v>4</v>
      </c>
      <c r="N6" s="62"/>
      <c r="O6" s="62"/>
      <c r="P6" s="63"/>
      <c r="Q6" s="62"/>
      <c r="R6" s="64"/>
      <c r="S6" s="65"/>
      <c r="T6" s="66"/>
      <c r="U6" s="64"/>
      <c r="V6" s="67"/>
      <c r="W6" s="70"/>
      <c r="AB6" s="60"/>
      <c r="AC6" s="61"/>
    </row>
    <row r="7" spans="2:29" ht="23.25" customHeight="1" x14ac:dyDescent="0.3">
      <c r="M7" s="62">
        <v>5</v>
      </c>
      <c r="N7" s="62"/>
      <c r="O7" s="62"/>
      <c r="P7" s="63"/>
      <c r="Q7" s="62"/>
      <c r="R7" s="64"/>
      <c r="S7" s="65"/>
      <c r="T7" s="66"/>
      <c r="U7" s="64"/>
      <c r="V7" s="67"/>
      <c r="W7" s="62"/>
    </row>
    <row r="8" spans="2:29" ht="23.25" customHeight="1" x14ac:dyDescent="0.3">
      <c r="M8" s="62">
        <v>6</v>
      </c>
      <c r="N8" s="62"/>
      <c r="O8" s="62"/>
      <c r="P8" s="63"/>
      <c r="Q8" s="62"/>
      <c r="R8" s="64"/>
      <c r="S8" s="65"/>
      <c r="T8" s="66"/>
      <c r="U8" s="64"/>
      <c r="V8" s="67"/>
      <c r="W8" s="62"/>
    </row>
    <row r="9" spans="2:29" ht="23.25" customHeight="1" x14ac:dyDescent="0.3">
      <c r="I9" s="51" t="s">
        <v>39</v>
      </c>
      <c r="M9" s="62">
        <v>7</v>
      </c>
      <c r="N9" s="62"/>
      <c r="O9" s="62"/>
      <c r="P9" s="63"/>
      <c r="Q9" s="62"/>
      <c r="R9" s="64"/>
      <c r="S9" s="65"/>
      <c r="T9" s="66"/>
      <c r="U9" s="64"/>
      <c r="V9" s="67"/>
      <c r="W9" s="62"/>
    </row>
    <row r="10" spans="2:29" ht="23.25" customHeight="1" x14ac:dyDescent="0.3">
      <c r="M10" s="62">
        <v>8</v>
      </c>
      <c r="N10" s="62"/>
      <c r="O10" s="62"/>
      <c r="P10" s="63"/>
      <c r="Q10" s="62"/>
      <c r="R10" s="64"/>
      <c r="S10" s="65"/>
      <c r="T10" s="66"/>
      <c r="U10" s="64"/>
      <c r="V10" s="67"/>
      <c r="W10" s="62"/>
    </row>
    <row r="11" spans="2:29" ht="23.25" customHeight="1" x14ac:dyDescent="0.3">
      <c r="M11" s="62">
        <v>9</v>
      </c>
      <c r="N11" s="62"/>
      <c r="O11" s="62"/>
      <c r="P11" s="63"/>
      <c r="Q11" s="62"/>
      <c r="R11" s="64"/>
      <c r="S11" s="65"/>
      <c r="T11" s="66"/>
      <c r="U11" s="64"/>
      <c r="V11" s="67"/>
      <c r="W11" s="62"/>
    </row>
    <row r="12" spans="2:29" ht="23.25" customHeight="1" x14ac:dyDescent="0.3">
      <c r="M12" s="62">
        <v>10</v>
      </c>
      <c r="N12" s="62"/>
      <c r="O12" s="62"/>
      <c r="P12" s="63"/>
      <c r="Q12" s="62"/>
      <c r="R12" s="64"/>
      <c r="S12" s="65"/>
      <c r="T12" s="66"/>
      <c r="U12" s="64"/>
      <c r="V12" s="67"/>
      <c r="W12" s="62"/>
    </row>
    <row r="13" spans="2:29" ht="23.25" customHeight="1" x14ac:dyDescent="0.3">
      <c r="M13" s="62">
        <v>11</v>
      </c>
      <c r="N13" s="62"/>
      <c r="O13" s="62"/>
      <c r="P13" s="63"/>
      <c r="Q13" s="62"/>
      <c r="R13" s="64"/>
      <c r="S13" s="65"/>
      <c r="T13" s="66"/>
      <c r="U13" s="64"/>
      <c r="V13" s="67"/>
      <c r="W13" s="62"/>
    </row>
    <row r="14" spans="2:29" ht="23.25" customHeight="1" x14ac:dyDescent="0.3">
      <c r="M14" s="62">
        <v>12</v>
      </c>
      <c r="N14" s="62"/>
      <c r="O14" s="62"/>
      <c r="P14" s="63"/>
      <c r="Q14" s="62"/>
      <c r="R14" s="64"/>
      <c r="S14" s="65"/>
      <c r="T14" s="66"/>
      <c r="U14" s="64"/>
      <c r="V14" s="67"/>
      <c r="W14" s="62"/>
      <c r="X14" s="51"/>
      <c r="Y14" s="51"/>
    </row>
    <row r="15" spans="2:29" ht="23.25" customHeight="1" x14ac:dyDescent="0.3">
      <c r="M15" s="62">
        <v>13</v>
      </c>
      <c r="N15" s="62"/>
      <c r="O15" s="62"/>
      <c r="P15" s="63"/>
      <c r="Q15" s="62"/>
      <c r="R15" s="64"/>
      <c r="S15" s="65"/>
      <c r="T15" s="66"/>
      <c r="U15" s="64"/>
      <c r="V15" s="67"/>
      <c r="W15" s="62"/>
      <c r="X15" s="51"/>
      <c r="Y15" s="51"/>
    </row>
    <row r="16" spans="2:29" ht="23.25" customHeight="1" x14ac:dyDescent="0.3">
      <c r="M16" s="62">
        <v>14</v>
      </c>
      <c r="N16" s="62"/>
      <c r="O16" s="62"/>
      <c r="P16" s="63"/>
      <c r="Q16" s="62"/>
      <c r="R16" s="64"/>
      <c r="S16" s="65"/>
      <c r="T16" s="66"/>
      <c r="U16" s="64"/>
      <c r="V16" s="67"/>
      <c r="W16" s="62"/>
      <c r="X16" s="51"/>
      <c r="Y16" s="51"/>
    </row>
    <row r="17" spans="13:25" ht="23.25" customHeight="1" x14ac:dyDescent="0.3">
      <c r="M17" s="62">
        <v>15</v>
      </c>
      <c r="N17" s="62"/>
      <c r="O17" s="62"/>
      <c r="P17" s="63"/>
      <c r="Q17" s="62"/>
      <c r="R17" s="64"/>
      <c r="S17" s="65"/>
      <c r="T17" s="66"/>
      <c r="U17" s="64"/>
      <c r="V17" s="67"/>
      <c r="W17" s="62"/>
      <c r="X17" s="51"/>
      <c r="Y17" s="51"/>
    </row>
    <row r="18" spans="13:25" ht="23.25" customHeight="1" x14ac:dyDescent="0.3">
      <c r="M18" s="62">
        <v>16</v>
      </c>
      <c r="N18" s="62"/>
      <c r="O18" s="62"/>
      <c r="P18" s="63"/>
      <c r="Q18" s="62"/>
      <c r="R18" s="64"/>
      <c r="S18" s="65"/>
      <c r="T18" s="66"/>
      <c r="U18" s="64"/>
      <c r="V18" s="67"/>
      <c r="W18" s="62"/>
      <c r="X18" s="51"/>
      <c r="Y18" s="51"/>
    </row>
    <row r="19" spans="13:25" ht="23.25" customHeight="1" x14ac:dyDescent="0.3">
      <c r="M19" s="62">
        <v>17</v>
      </c>
      <c r="N19" s="62"/>
      <c r="O19" s="62"/>
      <c r="P19" s="63"/>
      <c r="Q19" s="62"/>
      <c r="R19" s="64"/>
      <c r="S19" s="65"/>
      <c r="T19" s="66"/>
      <c r="U19" s="64"/>
      <c r="V19" s="67"/>
      <c r="W19" s="62"/>
      <c r="X19" s="51"/>
      <c r="Y19" s="51"/>
    </row>
    <row r="20" spans="13:25" ht="23.25" customHeight="1" x14ac:dyDescent="0.3">
      <c r="M20" s="62">
        <v>18</v>
      </c>
      <c r="N20" s="62"/>
      <c r="O20" s="62"/>
      <c r="P20" s="63"/>
      <c r="Q20" s="62"/>
      <c r="R20" s="64"/>
      <c r="S20" s="65"/>
      <c r="T20" s="66"/>
      <c r="U20" s="64"/>
      <c r="V20" s="67"/>
      <c r="W20" s="62"/>
    </row>
    <row r="21" spans="13:25" ht="23.25" customHeight="1" x14ac:dyDescent="0.3">
      <c r="M21" s="62">
        <v>19</v>
      </c>
      <c r="N21" s="62"/>
      <c r="O21" s="62"/>
      <c r="P21" s="63"/>
      <c r="Q21" s="62"/>
      <c r="R21" s="64"/>
      <c r="S21" s="65"/>
      <c r="T21" s="66"/>
      <c r="U21" s="64"/>
      <c r="V21" s="67"/>
      <c r="W21" s="62"/>
    </row>
    <row r="22" spans="13:25" ht="23.25" customHeight="1" x14ac:dyDescent="0.3">
      <c r="M22" s="62">
        <v>20</v>
      </c>
      <c r="N22" s="62"/>
      <c r="O22" s="62"/>
      <c r="P22" s="63"/>
      <c r="Q22" s="62"/>
      <c r="R22" s="64"/>
      <c r="S22" s="65"/>
      <c r="T22" s="66"/>
      <c r="U22" s="64"/>
      <c r="V22" s="67"/>
      <c r="W22" s="62"/>
    </row>
    <row r="23" spans="13:25" ht="28.8" x14ac:dyDescent="0.3">
      <c r="P23" s="71" t="s">
        <v>4</v>
      </c>
      <c r="Q23" s="72">
        <f>SUM(Q3:Q22)</f>
        <v>0</v>
      </c>
      <c r="S23" s="72">
        <f>SUM(S3:S22)</f>
        <v>0</v>
      </c>
      <c r="T23" s="73">
        <f>SUM(T3:T22)</f>
        <v>0</v>
      </c>
      <c r="V23" s="73">
        <f>SUM(V3:V22)</f>
        <v>0</v>
      </c>
    </row>
    <row r="25" spans="13:25" ht="15" thickBot="1" x14ac:dyDescent="0.35"/>
    <row r="26" spans="13:25" ht="29.4" thickBot="1" x14ac:dyDescent="0.35">
      <c r="N26" s="74"/>
      <c r="O26" s="75" t="s">
        <v>2</v>
      </c>
      <c r="P26" s="76">
        <f>N3</f>
        <v>0</v>
      </c>
    </row>
    <row r="27" spans="13:25" ht="15" thickBot="1" x14ac:dyDescent="0.35">
      <c r="O27" s="77"/>
      <c r="P27" s="78"/>
    </row>
    <row r="28" spans="13:25" ht="29.4" thickBot="1" x14ac:dyDescent="0.35">
      <c r="N28" s="79"/>
      <c r="O28" s="75" t="s">
        <v>5</v>
      </c>
      <c r="P28" s="76"/>
    </row>
    <row r="29" spans="13:25" x14ac:dyDescent="0.3">
      <c r="O29" s="77"/>
      <c r="P29" s="78"/>
    </row>
    <row r="30" spans="13:25" ht="15" thickBot="1" x14ac:dyDescent="0.35">
      <c r="O30" s="77"/>
      <c r="P30" s="78"/>
    </row>
    <row r="31" spans="13:25" ht="29.4" thickBot="1" x14ac:dyDescent="0.35">
      <c r="N31" s="80"/>
      <c r="O31" s="75" t="s">
        <v>3</v>
      </c>
      <c r="P31" s="81">
        <f>Q23</f>
        <v>0</v>
      </c>
    </row>
    <row r="32" spans="13:25" ht="15" thickBot="1" x14ac:dyDescent="0.35">
      <c r="O32" s="77"/>
      <c r="P32" s="78"/>
    </row>
    <row r="33" spans="14:16" ht="29.4" thickBot="1" x14ac:dyDescent="0.35">
      <c r="N33" s="82"/>
      <c r="O33" s="75" t="s">
        <v>6</v>
      </c>
      <c r="P33" s="83" t="e">
        <f>#REF!</f>
        <v>#REF!</v>
      </c>
    </row>
  </sheetData>
  <sheetProtection formatColumns="0" formatRows="0" insertColumns="0" insertRows="0" pivotTables="0"/>
  <conditionalFormatting sqref="S3:S22">
    <cfRule type="cellIs" dxfId="13" priority="2" stopIfTrue="1" operator="greaterThan">
      <formula>0</formula>
    </cfRule>
  </conditionalFormatting>
  <conditionalFormatting sqref="V3:V22">
    <cfRule type="cellIs" dxfId="12" priority="1" stopIfTrue="1" operator="greaterThan">
      <formula>0</formula>
    </cfRule>
  </conditionalFormatting>
  <dataValidations count="1">
    <dataValidation type="list" allowBlank="1" showInputMessage="1" showErrorMessage="1" sqref="P3:P22" xr:uid="{81C57E9D-2796-4DD0-A40F-DB2F25BA2FA3}">
      <formula1>"January, February, March, April, May, June, July, August, September, October, November, December"</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Expiry_x0020_Date xmlns="353686c8-4159-4ec7-8371-3a4d0b88b6da">2023-08-26T07:00:00+00:00</Expiry_x0020_Date>
    <Revision_x0020_No. xmlns="353686c8-4159-4ec7-8371-3a4d0b88b6da">D</Revision_x0020_No.>
    <Top_x0020_Level_x0020_Category xmlns="353686c8-4159-4ec7-8371-3a4d0b88b6da">Corporate Environmental Sustainability [Code: CES]</Top_x0020_Level_x0020_Category>
    <Approved_x0020_By xmlns="353686c8-4159-4ec7-8371-3a4d0b88b6da">
      <UserInfo>
        <DisplayName>24</DisplayName>
        <AccountId>24</AccountId>
        <AccountType/>
      </UserInfo>
      <UserInfo>
        <DisplayName>29</DisplayName>
        <AccountId>29</AccountId>
        <AccountType/>
      </UserInfo>
    </Approved_x0020_By>
    <Archive_x0020_Document xmlns="353686c8-4159-4ec7-8371-3a4d0b88b6da">false</Archive_x0020_Document>
    <Reference_x0020_Document_x0028_s_x0029_ xmlns="353686c8-4159-4ec7-8371-3a4d0b88b6da" xsi:nil="true"/>
    <FormMode xmlns="353686c8-4159-4ec7-8371-3a4d0b88b6da">Edit</FormMode>
    <Document_x0020_Owner xmlns="353686c8-4159-4ec7-8371-3a4d0b88b6da">
      <UserInfo>
        <DisplayName>28</DisplayName>
        <AccountId>28</AccountId>
        <AccountType/>
      </UserInfo>
      <UserInfo>
        <DisplayName/>
        <AccountId xsi:nil="true"/>
        <AccountType/>
      </UserInfo>
    </Document_x0020_Owner>
    <Document_x0020_Number xmlns="353686c8-4159-4ec7-8371-3a4d0b88b6da">CES-MET-4-001-00</Document_x0020_Number>
    <Document_x0020_Description xmlns="353686c8-4159-4ec7-8371-3a4d0b88b6da">Environmental Metrics Template</Document_x0020_Description>
    <Effective_x0020_Date xmlns="353686c8-4159-4ec7-8371-3a4d0b88b6da">2020-08-27T07:00:00+00:00</Effective_x0020_Date>
    <Base_x0020_Number xmlns="353686c8-4159-4ec7-8371-3a4d0b88b6da" xsi:nil="true"/>
    <Sub_x0020_Group xmlns="353686c8-4159-4ec7-8371-3a4d0b88b6da">Metrics [Code: MET]</Sub_x0020_Group>
    <Documentation_x0020_Level xmlns="353686c8-4159-4ec7-8371-3a4d0b88b6da">4 - Forms/Templates/Checklists</Documentation_x0020_Level>
    <Reference_x0020_Links xmlns="353686c8-4159-4ec7-8371-3a4d0b88b6da">
      <Url xsi:nil="true"/>
      <Description xsi:nil="true"/>
    </Reference_x0020_Links>
    <TaxCatchAll xmlns="353686c8-4159-4ec7-8371-3a4d0b88b6da"/>
    <TLDocumentMarkingsProcessed xmlns="a08dc679-a58a-4ac2-88d5-7de6b3a3ce9e">true</TLDocumentMarkingsProcessed>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MS Number Content" ma:contentTypeID="0x010100A5E4A885FF55BE4381E0926BCD98A88600A466D9D8700B504BB3D380F4C32F6FFD" ma:contentTypeVersion="27" ma:contentTypeDescription="" ma:contentTypeScope="" ma:versionID="97cce954d07cd6724667e228de903c8f">
  <xsd:schema xmlns:xsd="http://www.w3.org/2001/XMLSchema" xmlns:xs="http://www.w3.org/2001/XMLSchema" xmlns:p="http://schemas.microsoft.com/office/2006/metadata/properties" xmlns:ns2="353686c8-4159-4ec7-8371-3a4d0b88b6da" xmlns:ns3="a08dc679-a58a-4ac2-88d5-7de6b3a3ce9e" targetNamespace="http://schemas.microsoft.com/office/2006/metadata/properties" ma:root="true" ma:fieldsID="eb9c93122cb3021d933b9999d5242d55" ns2:_="" ns3:_="">
    <xsd:import namespace="353686c8-4159-4ec7-8371-3a4d0b88b6da"/>
    <xsd:import namespace="a08dc679-a58a-4ac2-88d5-7de6b3a3ce9e"/>
    <xsd:element name="properties">
      <xsd:complexType>
        <xsd:sequence>
          <xsd:element name="documentManagement">
            <xsd:complexType>
              <xsd:all>
                <xsd:element ref="ns2:Document_x0020_Description" minOccurs="0"/>
                <xsd:element ref="ns2:Document_x0020_Number" minOccurs="0"/>
                <xsd:element ref="ns2:Top_x0020_Level_x0020_Category"/>
                <xsd:element ref="ns2:Sub_x0020_Group"/>
                <xsd:element ref="ns2:Documentation_x0020_Level"/>
                <xsd:element ref="ns2:Base_x0020_Number" minOccurs="0"/>
                <xsd:element ref="ns2:Document_x0020_Owner" minOccurs="0"/>
                <xsd:element ref="ns2:Revision_x0020_No." minOccurs="0"/>
                <xsd:element ref="ns2:Effective_x0020_Date" minOccurs="0"/>
                <xsd:element ref="ns2:Expiry_x0020_Date" minOccurs="0"/>
                <xsd:element ref="ns2:Reference_x0020_Document_x0028_s_x0029_" minOccurs="0"/>
                <xsd:element ref="ns2:Approved_x0020_By" minOccurs="0"/>
                <xsd:element ref="ns2:FormMode" minOccurs="0"/>
                <xsd:element ref="ns2:Archive_x0020_Document" minOccurs="0"/>
                <xsd:element ref="ns2:TaxCatchAll" minOccurs="0"/>
                <xsd:element ref="ns2:TaxCatchAllLabel" minOccurs="0"/>
                <xsd:element ref="ns2:Reference_x0020_Links" minOccurs="0"/>
                <xsd:element ref="ns3:TLDocumentMarkingsProcess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3686c8-4159-4ec7-8371-3a4d0b88b6da"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Document_x0020_Number" ma:index="3" nillable="true" ma:displayName="Document Number" ma:internalName="Document_x0020_Number" ma:readOnly="false">
      <xsd:simpleType>
        <xsd:restriction base="dms:Text">
          <xsd:maxLength value="18"/>
        </xsd:restriction>
      </xsd:simpleType>
    </xsd:element>
    <xsd:element name="Top_x0020_Level_x0020_Category" ma:index="4" ma:displayName="Top Level Category" ma:format="Dropdown" ma:internalName="Top_x0020_Level_x0020_Category">
      <xsd:simpleType>
        <xsd:restriction base="dms:Choice">
          <xsd:enumeration value="Coopersville [Code: CVL]"/>
          <xsd:enumeration value="Corporate Environmental Sustainability [Code: CES]"/>
          <xsd:enumeration value="Corporate Social and Environmental Responsibility [Code: CSE]"/>
          <xsd:enumeration value="Dallas [Code: DAL]"/>
          <xsd:enumeration value="Farmington Hills [Code: FHL]"/>
          <xsd:enumeration value="Finance [Code: FNC]"/>
          <xsd:enumeration value="Flex Creative Services [Code: FCS]"/>
          <xsd:enumeration value="Flex Management Systems [Code: FMS]"/>
          <xsd:enumeration value="Flex Mechanical Technology Solutions [Code: MTS]"/>
          <xsd:enumeration value="Flex System Penang [Code: FSP]"/>
          <xsd:enumeration value="FlexAutomotive [Code: AUT]"/>
          <xsd:enumeration value="FlexGlobal Services [Code: FGS]"/>
          <xsd:enumeration value="FlexPower [Code: FPS]"/>
          <xsd:enumeration value="Flextronics Product Life Cycle [Code: PLC]"/>
          <xsd:enumeration value="Global Asset Management [Code: GAM]"/>
          <xsd:enumeration value="Global Business Excellence [Code: GBE]"/>
          <xsd:enumeration value="Global Business Services [Code: GBS]"/>
          <xsd:enumeration value="Global Procurement [Code: GPO]"/>
          <xsd:enumeration value="Global Shared Services [Code: GSS]"/>
          <xsd:enumeration value="Global Trade Compliance [Code: GTC]"/>
          <xsd:enumeration value="High Reliability Solutions [Code: HRS]"/>
          <xsd:enumeration value="Human Resources [Code: HRM]"/>
          <xsd:enumeration value="Innovation and New Ventures [Code: INV]"/>
          <xsd:enumeration value="Integrated Network Solutions [Code: INS]"/>
          <xsd:enumeration value="IT - Corporate [Code: CIT]"/>
          <xsd:enumeration value="Lean - Six Sigma [Code: LSS]"/>
          <xsd:enumeration value="Legal [Code: LGL]"/>
          <xsd:enumeration value="Lodz Poland [Code: LOD]"/>
          <xsd:enumeration value="Marketing [Code: MKT]"/>
          <xsd:enumeration value="Materials [Code: MAT]"/>
          <xsd:enumeration value="Mukachevo [Code: MUK]"/>
          <xsd:enumeration value="Operations [Code: OPS]"/>
          <xsd:enumeration value="Pardubice [Code: PRD]"/>
          <xsd:enumeration value="People and Resources [Code: PAR]"/>
          <xsd:enumeration value="Planview [Code: PLV]"/>
          <xsd:enumeration value="Product Environmental Compliance [Code: PEC]"/>
          <xsd:enumeration value="Program Management [Code: PGM]"/>
          <xsd:enumeration value="Raleigh [Code: RAL]"/>
          <xsd:enumeration value="Retail Technical Services [Code: RTS]"/>
          <xsd:enumeration value="Sales Operations Council [Code: SOC]"/>
          <xsd:enumeration value="San Luis Rio [Code: SLR]"/>
          <xsd:enumeration value="Shanghai Design Centre [Code: SDC]"/>
          <xsd:enumeration value="TAB [Code: TAB]"/>
          <xsd:enumeration value="Technology [Code: TEC]"/>
          <xsd:enumeration value="Tijuana [Code: TIJ]"/>
          <xsd:enumeration value="Turkey Operations [Code: TRO]"/>
          <xsd:enumeration value="Tutorial [Code: TUT]"/>
          <xsd:enumeration value="Use for Testing Purpose [Code: TST]"/>
        </xsd:restriction>
      </xsd:simpleType>
    </xsd:element>
    <xsd:element name="Sub_x0020_Group" ma:index="5" ma:displayName="Sub Group" ma:format="Dropdown" ma:internalName="Sub_x0020_Group">
      <xsd:simpleType>
        <xsd:restriction base="dms:Choice">
          <xsd:enumeration value="Accounts Payable [Code: APT]"/>
          <xsd:enumeration value="After Market Service [Code: AMS]"/>
          <xsd:enumeration value="Baan Application Practice [Code: BAP]"/>
          <xsd:enumeration value="Brand Protection &amp; Security [Code: BPS]"/>
          <xsd:enumeration value="Business Continuity Management [Code: BCM]"/>
          <xsd:enumeration value="Business Development [Code: BDM]"/>
          <xsd:enumeration value="Business Excellence [Code: BEX]"/>
          <xsd:enumeration value="Business Management [Code: BMT]"/>
          <xsd:enumeration value="Business Operations [Code: BOP]"/>
          <xsd:enumeration value="Business Process [Code: BSP]"/>
          <xsd:enumeration value="Code of Conduct [Code: COD]"/>
          <xsd:enumeration value="Collections [Code: COL]"/>
          <xsd:enumeration value="Complaint Management Process [Code: CMP]"/>
          <xsd:enumeration value="Compliance [Code: CPL]"/>
          <xsd:enumeration value="Configuration Management Group [Code: CFM]"/>
          <xsd:enumeration value="Continuous Improvements [Code: CIP]"/>
          <xsd:enumeration value="Corporate Global Documents [Code: CRP]"/>
          <xsd:enumeration value="Corporate Social and Environmental Responsibility [Code: CSE]"/>
          <xsd:enumeration value="Corrective and Preventive Action [Code: CPA]"/>
          <xsd:enumeration value="Customer [Code: CSR]"/>
          <xsd:enumeration value="Customer Satisfaction [Code: CSS]"/>
          <xsd:enumeration value="Defect Management [Code: DFM]"/>
          <xsd:enumeration value="Design Execution [Code: DEP]"/>
          <xsd:enumeration value="Design for Environment [Code: DFE]"/>
          <xsd:enumeration value="Design for Test [Code: DFT]"/>
          <xsd:enumeration value="Design Program Management [Code: DPM]"/>
          <xsd:enumeration value="Design Quality Management [Code: DQM]"/>
          <xsd:enumeration value="Document Management [Code: DCM]"/>
          <xsd:enumeration value="Electronic Business Solution [Code: EBS]"/>
          <xsd:enumeration value="Engineering [Code: ENG]"/>
          <xsd:enumeration value="Engineering Shared Services [Code: ESS]"/>
          <xsd:enumeration value="Environmental Health and Safety [Code: EHS]"/>
          <xsd:enumeration value="Export [Code: EXP]"/>
          <xsd:enumeration value="Facilities [Code: FAC]"/>
          <xsd:enumeration value="FGS Lodz [Code: LOD]"/>
          <xsd:enumeration value="FGS RAHEEN [Code: RHE]"/>
          <xsd:enumeration value="FGSMilano [Code: MLN]"/>
          <xsd:enumeration value="Finance [Code: FNC]"/>
          <xsd:enumeration value="Fixed Asset [Code: FXA]"/>
          <xsd:enumeration value="Fixed Hub Consolidation [Code: FHC]"/>
          <xsd:enumeration value="Flex Assessment System [Code: FAS]"/>
          <xsd:enumeration value="FlexFundamentals [Code: FUN]"/>
          <xsd:enumeration value="FlexMobile Plastics [Code: FPP]"/>
          <xsd:enumeration value="FlexMobile Technology Centre [Code: MTC]"/>
          <xsd:enumeration value="FlexTalent [Code: TAL]"/>
          <xsd:enumeration value="Flextronics Lean Enterprise [Code: FLE]"/>
          <xsd:enumeration value="Freight and Logistic [Code: LOG]"/>
          <xsd:enumeration value="General Documents [Code: GEN]"/>
          <xsd:enumeration value="Global Account Management [Code: GAM]"/>
          <xsd:enumeration value="Global Asset / Equipment Evaluation [Code: GAE]"/>
          <xsd:enumeration value="Global Credit [Code: GCT]"/>
          <xsd:enumeration value="Global Networks and Telecom [Code: GNT]"/>
          <xsd:enumeration value="Global Procurement [Code: GPO]"/>
          <xsd:enumeration value="Global Program Management [Code: GPM]"/>
          <xsd:enumeration value="Global Quality and Operational Excellences [Code: GQE]"/>
          <xsd:enumeration value="Global Quotation Team [Code: GQT]"/>
          <xsd:enumeration value="GSSC Chennai [Code: GSS]"/>
          <xsd:enumeration value="Hallmark [Code: HLM]"/>
          <xsd:enumeration value="Hardware [Code: HWD]"/>
          <xsd:enumeration value="High-Volume Operations Program Management [Code: HVM]"/>
          <xsd:enumeration value="Human Resources [Code: HRM]"/>
          <xsd:enumeration value="Human Resources Shared Services Center [Code: HRS]"/>
          <xsd:enumeration value="Import [Code: IMP]"/>
          <xsd:enumeration value="Incoming Quality Assurance [Code: IQA]"/>
          <xsd:enumeration value="Indirect Procurement Services [Code: IPS]"/>
          <xsd:enumeration value="Industrial Design [Code: IDD]"/>
          <xsd:enumeration value="Industrialization [Code: IND]"/>
          <xsd:enumeration value="Industrialization Quality Management [Code: IQM]"/>
          <xsd:enumeration value="Intellectual Property Research Or Request [Code: IPR]"/>
          <xsd:enumeration value="Intercompany AP [Code:IAP]"/>
          <xsd:enumeration value="Intercompany AR [Code: IAR]"/>
          <xsd:enumeration value="Inventory [Code: INV]"/>
          <xsd:enumeration value="IT - Corporate [Code: CIT]"/>
          <xsd:enumeration value="IT Security [Code: ITS]"/>
          <xsd:enumeration value="IT Support [Code: ITP]"/>
          <xsd:enumeration value="ITAR [Code: ITA]"/>
          <xsd:enumeration value="Kaizen Promotion Office [Code: KPO]"/>
          <xsd:enumeration value="Keyboard Printing [Code: KBP]"/>
          <xsd:enumeration value="Lean Office [Code: LOF]"/>
          <xsd:enumeration value="Lean Product Engineering [Code: LPE]"/>
          <xsd:enumeration value="Lean Supply Chain [Code: LSC]"/>
          <xsd:enumeration value="Learning and Organizational Effectiveness [Code: LOE]"/>
          <xsd:enumeration value="Legal [Code: LGL]"/>
          <xsd:enumeration value="Legal and Compliance [Code: LAC]"/>
          <xsd:enumeration value="Linwood [Code: LIN]"/>
          <xsd:enumeration value="Logistics and Warehouse [Code: LOG]"/>
          <xsd:enumeration value="Logistics Program Management [Code: LPM]"/>
          <xsd:enumeration value="Management [Code: MGT]"/>
          <xsd:enumeration value="Manufacturing Execution System [Code: MES]"/>
          <xsd:enumeration value="Manufacturing Quality Management [Code: MQM]"/>
          <xsd:enumeration value="Master Data Management [Code: MDM]"/>
          <xsd:enumeration value="Material Management Process [Code: MMP]"/>
          <xsd:enumeration value="Material Program Management [Code: MPM]"/>
          <xsd:enumeration value="Materials [Code: MAT]"/>
          <xsd:enumeration value="Mechanics [Code: MEC]"/>
          <xsd:enumeration value="Metrics [Code: MET]"/>
          <xsd:enumeration value="New Product Introduction [Code: NPI]"/>
          <xsd:enumeration value="Operations [Code: OPS]"/>
          <xsd:enumeration value="Operations Program Management [Code: OPM]"/>
          <xsd:enumeration value="Ottawa Design Center [Code: ODC]"/>
          <xsd:enumeration value="Part Qualification and Release [Code: PQR]"/>
          <xsd:enumeration value="Peer Review [Code: PER]"/>
          <xsd:enumeration value="Planning [Code: IDM]"/>
          <xsd:enumeration value="Planview Business Process [Code: PBP]"/>
          <xsd:enumeration value="Planview Report Functional Specification [Code: PRS]"/>
          <xsd:enumeration value="Process and Product Quality Assurance [Code: PQA]"/>
          <xsd:enumeration value="Process Improvement [Code: PIM]"/>
          <xsd:enumeration value="Procurement [Code: PRC]"/>
          <xsd:enumeration value="Procurement Shared Services [Code: PSS]"/>
          <xsd:enumeration value="Product Data Control [Code: PDC]"/>
          <xsd:enumeration value="Product End Of Life [Code: EOL]"/>
          <xsd:enumeration value="Product Environmental Compliance [Code: PEC]"/>
          <xsd:enumeration value="Product Integration [Code: PIN]"/>
          <xsd:enumeration value="Product Life Cycle [Code: PLC]"/>
          <xsd:enumeration value="Product Variant Program Management [Code: PVM]"/>
          <xsd:enumeration value="Production [Code: PRO]"/>
          <xsd:enumeration value="Production Documentation [Code:PRD]"/>
          <xsd:enumeration value="Production planning and production process [Code: PPP]"/>
          <xsd:enumeration value="Program Management [Code: PGM]"/>
          <xsd:enumeration value="Program Management Office [Code: PMO]"/>
          <xsd:enumeration value="Project Management [Code: PJM]"/>
          <xsd:enumeration value="Property Management [Code: PRM]"/>
          <xsd:enumeration value="Purchase Price Variance [Code: PPV]"/>
          <xsd:enumeration value="Purchasing [Code: PUR]"/>
          <xsd:enumeration value="Quality [Code: QMS]"/>
          <xsd:enumeration value="Quality Manual [Code: QLM]"/>
          <xsd:enumeration value="Quality Program Management [Code: QPM]"/>
          <xsd:enumeration value="Quality Services [Code: QSS]"/>
          <xsd:enumeration value="Quote Management [Code: QMT]"/>
          <xsd:enumeration value="Quote Process [Code: QPS]"/>
          <xsd:enumeration value="Regulations [Code: REG]"/>
          <xsd:enumeration value="Resource Management [Code: RSM]"/>
          <xsd:enumeration value="Return Material Authorization[Code: RMA]"/>
          <xsd:enumeration value="Risk Management [Code: RSK]"/>
          <xsd:enumeration value="ROHS [Code: RHS]"/>
          <xsd:enumeration value="Roles and Responsibility [Code: RNR]"/>
          <xsd:enumeration value="Rubicon Project [Code: RUB]"/>
          <xsd:enumeration value="Security [Code: SEC]"/>
          <xsd:enumeration value="Segment Analysis [Code: SGA]"/>
          <xsd:enumeration value="Service Level Agreement [Code: SLA]"/>
          <xsd:enumeration value="Shanghai Design Centre [Code: SDC]"/>
          <xsd:enumeration value="Shared Service Center [Code: SSC]"/>
          <xsd:enumeration value="Six Sigma [Code: SXS]"/>
          <xsd:enumeration value="Software [Code: SWD]"/>
          <xsd:enumeration value="Storage Eelectronic Engineering [Code: SEE]"/>
          <xsd:enumeration value="Strategic Planning [Code: STG]"/>
          <xsd:enumeration value="Supplier Development [SCM]"/>
          <xsd:enumeration value="Supplier Development Process [Code: SDP]"/>
          <xsd:enumeration value="Supplier Logistics Management [Code: SLM]"/>
          <xsd:enumeration value="Supplier Management [Code: SUM]"/>
          <xsd:enumeration value="Supplier Monitoring Process [Code: SMP]"/>
          <xsd:enumeration value="Supplier Quality Management [Code: SQM]"/>
          <xsd:enumeration value="Supplier Selection and Qualification [Code: SSQ]"/>
          <xsd:enumeration value="Supply Chain [Code: SPC]"/>
          <xsd:enumeration value="Supply Chain Institute [Code: SCI]"/>
          <xsd:enumeration value="Supply Chain Security [Code: SCS]"/>
          <xsd:enumeration value="Swindon [Code: SWI]"/>
          <xsd:enumeration value="Systems [Code: SYS]"/>
          <xsd:enumeration value="Taiwan Design Center [Code: TDC]"/>
          <xsd:enumeration value="Taiwan Site [Code: TWN]"/>
          <xsd:enumeration value="Technology [Code: TCH]"/>
          <xsd:enumeration value="Technology Leadership Group [Code: TLG]"/>
          <xsd:enumeration value="Testing [Code: TST]"/>
          <xsd:enumeration value="Total Excellence Way [Code: TEW]"/>
          <xsd:enumeration value="Trade Control System [Code: TCS]"/>
          <xsd:enumeration value="Training Management [Code: TRM]"/>
          <xsd:enumeration value="Travel and Expense [Code: TEX]"/>
          <xsd:enumeration value="Treasury [Code: TRE]"/>
          <xsd:enumeration value="Validation [Code: VDN]"/>
          <xsd:enumeration value="Value Stream Mapping [Code: VSM]"/>
          <xsd:enumeration value="Vendor Managed Inventory [Code: VMI]"/>
          <xsd:enumeration value="Vertical Integration [Code: VIN]"/>
          <xsd:enumeration value="Work Force Design [Code: WFD]"/>
          <xsd:enumeration value="Workday [Code: WKD]"/>
        </xsd:restriction>
      </xsd:simpleType>
    </xsd:element>
    <xsd:element name="Documentation_x0020_Level" ma:index="6" ma:displayName="Documentation Level" ma:format="Dropdown" ma:internalName="Documentation_x0020_Level">
      <xsd:simpleType>
        <xsd:restriction base="dms:Choice">
          <xsd:enumeration value="1 - Policies"/>
          <xsd:enumeration value="2 - Processes"/>
          <xsd:enumeration value="3 - Procedures"/>
          <xsd:enumeration value="4 - Forms/Templates/Checklists"/>
          <xsd:enumeration value="D - Directives"/>
        </xsd:restriction>
      </xsd:simpleType>
    </xsd:element>
    <xsd:element name="Base_x0020_Number" ma:index="7" nillable="true" ma:displayName="Base Number" ma:internalName="Base_x0020_Number">
      <xsd:simpleType>
        <xsd:restriction base="dms:Text">
          <xsd:maxLength value="5"/>
        </xsd:restriction>
      </xsd:simpleType>
    </xsd:element>
    <xsd:element name="Document_x0020_Owner" ma:index="8" nillable="true" ma:displayName="Document Owner" ma:list="UserInfo" ma:SharePointGroup="0" ma:internalName="Document_x0020_Owne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sion_x0020_No." ma:index="9" nillable="true" ma:displayName="Revision No." ma:internalName="Revision_x0020_No_x002e_">
      <xsd:simpleType>
        <xsd:restriction base="dms:Text">
          <xsd:maxLength value="15"/>
        </xsd:restriction>
      </xsd:simpleType>
    </xsd:element>
    <xsd:element name="Effective_x0020_Date" ma:index="10" nillable="true" ma:displayName="Effective Date" ma:default="[today]" ma:format="DateOnly" ma:internalName="Effective_x0020_Date" ma:readOnly="false">
      <xsd:simpleType>
        <xsd:restriction base="dms:DateTime"/>
      </xsd:simpleType>
    </xsd:element>
    <xsd:element name="Expiry_x0020_Date" ma:index="11" nillable="true" ma:displayName="Expiry Date" ma:description="Document expiration date, the document has to be upgraded and\reviewed alteast-once on\before this expiration date. All the documents crossing expiry date has to be revised. Default expiry period is 2 years." ma:format="DateOnly" ma:internalName="Expiry_x0020_Date" ma:readOnly="false">
      <xsd:simpleType>
        <xsd:restriction base="dms:DateTime"/>
      </xsd:simpleType>
    </xsd:element>
    <xsd:element name="Reference_x0020_Document_x0028_s_x0029_" ma:index="12" nillable="true" ma:displayName="Reference Document(s)" ma:description="List High-level reference document(s) (if any)" ma:internalName="Reference_x0020_Document_x0028_s_x0029_">
      <xsd:simpleType>
        <xsd:restriction base="dms:Note">
          <xsd:maxLength value="255"/>
        </xsd:restriction>
      </xsd:simpleType>
    </xsd:element>
    <xsd:element name="Approved_x0020_By" ma:index="13" nillable="true" ma:displayName="Approved By" ma:list="UserInfo" ma:SharePointGroup="0" ma:internalName="Approved_x0020_By"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ormMode" ma:index="14" nillable="true" ma:displayName="FormMode" ma:internalName="FormMode">
      <xsd:simpleType>
        <xsd:restriction base="dms:Text">
          <xsd:maxLength value="10"/>
        </xsd:restriction>
      </xsd:simpleType>
    </xsd:element>
    <xsd:element name="Archive_x0020_Document" ma:index="21" nillable="true" ma:displayName="Archive Document" ma:default="0" ma:description="On checking this option, document expiry date will be changed to today's date, and document status will be changed to Archived. Document can be archived, if only 'Document Status' is 'Approved'." ma:internalName="Archive_x0020_Document">
      <xsd:simpleType>
        <xsd:restriction base="dms:Boolean"/>
      </xsd:simpleType>
    </xsd:element>
    <xsd:element name="TaxCatchAll" ma:index="22" nillable="true" ma:displayName="Taxonomy Catch All Column" ma:description="" ma:hidden="true" ma:list="{7f552288-61c4-4933-90ee-74e572915ab6}" ma:internalName="TaxCatchAll" ma:showField="CatchAllData"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TaxCatchAllLabel" ma:index="23" nillable="true" ma:displayName="Taxonomy Catch All Column1" ma:description="" ma:hidden="true" ma:list="{7f552288-61c4-4933-90ee-74e572915ab6}" ma:internalName="TaxCatchAllLabel" ma:readOnly="true" ma:showField="CatchAllDataLabel" ma:web="353686c8-4159-4ec7-8371-3a4d0b88b6da">
      <xsd:complexType>
        <xsd:complexContent>
          <xsd:extension base="dms:MultiChoiceLookup">
            <xsd:sequence>
              <xsd:element name="Value" type="dms:Lookup" maxOccurs="unbounded" minOccurs="0" nillable="true"/>
            </xsd:sequence>
          </xsd:extension>
        </xsd:complexContent>
      </xsd:complexType>
    </xsd:element>
    <xsd:element name="Reference_x0020_Links" ma:index="24" nillable="true" ma:displayName="Reference Links" ma:format="Hyperlink" ma:internalName="Reference_x0020_Links">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08dc679-a58a-4ac2-88d5-7de6b3a3ce9e" elementFormDefault="qualified">
    <xsd:import namespace="http://schemas.microsoft.com/office/2006/documentManagement/types"/>
    <xsd:import namespace="http://schemas.microsoft.com/office/infopath/2007/PartnerControls"/>
    <xsd:element name="TLDocumentMarkingsProcessed" ma:index="27" nillable="true" ma:displayName="TLDocumentMarkingsProcessed" ma:description="TITUS Document Policy Manager" ma:internalName="TLDocumentMarkingsProcessed" ma:readOnly="fals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7B8D4-9B67-4A66-BCE1-64DCAFBC9FE3}">
  <ds:schemaRefs>
    <ds:schemaRef ds:uri="9718364c-3b48-4579-85fb-69178eef9220"/>
    <ds:schemaRef ds:uri="http://schemas.microsoft.com/office/2006/documentManagement/typ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353686c8-4159-4ec7-8371-3a4d0b88b6da"/>
    <ds:schemaRef ds:uri="http://schemas.microsoft.com/office/2006/metadata/properties"/>
    <ds:schemaRef ds:uri="http://www.w3.org/XML/1998/namespace"/>
    <ds:schemaRef ds:uri="a08dc679-a58a-4ac2-88d5-7de6b3a3ce9e"/>
  </ds:schemaRefs>
</ds:datastoreItem>
</file>

<file path=customXml/itemProps2.xml><?xml version="1.0" encoding="utf-8"?>
<ds:datastoreItem xmlns:ds="http://schemas.openxmlformats.org/officeDocument/2006/customXml" ds:itemID="{F1340599-AF53-48DB-9AEB-34B02B6092A5}">
  <ds:schemaRefs>
    <ds:schemaRef ds:uri="http://schemas.microsoft.com/office/2006/metadata/longProperties"/>
  </ds:schemaRefs>
</ds:datastoreItem>
</file>

<file path=customXml/itemProps3.xml><?xml version="1.0" encoding="utf-8"?>
<ds:datastoreItem xmlns:ds="http://schemas.openxmlformats.org/officeDocument/2006/customXml" ds:itemID="{2BBEF9FC-B045-4A9A-A046-EE4E12F8B5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53686c8-4159-4ec7-8371-3a4d0b88b6da"/>
    <ds:schemaRef ds:uri="a08dc679-a58a-4ac2-88d5-7de6b3a3ce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2DC4D10-0076-40B2-B618-09C59BBCAB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27</vt:i4>
      </vt:variant>
    </vt:vector>
  </HeadingPairs>
  <TitlesOfParts>
    <vt:vector size="42" baseType="lpstr">
      <vt:lpstr>Env Template 环境模板</vt:lpstr>
      <vt:lpstr>Electricity factor 电力系数 </vt:lpstr>
      <vt:lpstr>Sheet1</vt:lpstr>
      <vt:lpstr>Emissions Allocation所分配的温室气体排放 </vt:lpstr>
      <vt:lpstr>Target setting tool目标设定工具</vt:lpstr>
      <vt:lpstr>Emissions reduction Act.减排措施</vt:lpstr>
      <vt:lpstr>Electricity Factors Sources</vt:lpstr>
      <vt:lpstr>Electricity电力</vt:lpstr>
      <vt:lpstr>Renewable electricity purchased</vt:lpstr>
      <vt:lpstr>LP Gas液化石油气</vt:lpstr>
      <vt:lpstr>Natural Gas天然气</vt:lpstr>
      <vt:lpstr>Gasoline汽油</vt:lpstr>
      <vt:lpstr>Diesel柴油</vt:lpstr>
      <vt:lpstr>Ethanol</vt:lpstr>
      <vt:lpstr>Biodiesel</vt:lpstr>
      <vt:lpstr>Americas</vt:lpstr>
      <vt:lpstr>Argentina</vt:lpstr>
      <vt:lpstr>Asia</vt:lpstr>
      <vt:lpstr>Australia</vt:lpstr>
      <vt:lpstr>Brazil</vt:lpstr>
      <vt:lpstr>Canada</vt:lpstr>
      <vt:lpstr>Continent</vt:lpstr>
      <vt:lpstr>Custom</vt:lpstr>
      <vt:lpstr>EU</vt:lpstr>
      <vt:lpstr>Europe</vt:lpstr>
      <vt:lpstr>HongKong</vt:lpstr>
      <vt:lpstr>India</vt:lpstr>
      <vt:lpstr>Indonesia</vt:lpstr>
      <vt:lpstr>Japan</vt:lpstr>
      <vt:lpstr>Kenya</vt:lpstr>
      <vt:lpstr>Malaysia</vt:lpstr>
      <vt:lpstr>Mexico</vt:lpstr>
      <vt:lpstr>NewZealand</vt:lpstr>
      <vt:lpstr>Other</vt:lpstr>
      <vt:lpstr>PRofChina</vt:lpstr>
      <vt:lpstr>SaudiArabia</vt:lpstr>
      <vt:lpstr>Singapore</vt:lpstr>
      <vt:lpstr>Switzerland</vt:lpstr>
      <vt:lpstr>Taiwan</vt:lpstr>
      <vt:lpstr>Thailand</vt:lpstr>
      <vt:lpstr>UK</vt:lpstr>
      <vt:lpstr>USandPuertoRico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Metrics Template</dc:title>
  <dc:creator/>
  <cp:keywords/>
  <cp:lastModifiedBy/>
  <dcterms:created xsi:type="dcterms:W3CDTF">2016-06-24T13:40:51Z</dcterms:created>
  <dcterms:modified xsi:type="dcterms:W3CDTF">2025-06-17T14:28:33Z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MatchRules">
    <vt:lpwstr>A0378D043476AFA12632E921DB994258</vt:lpwstr>
  </property>
  <property fmtid="{D5CDD505-2E9C-101B-9397-08002B2CF9AE}" pid="3" name="TaxKeyword">
    <vt:lpwstr/>
  </property>
  <property fmtid="{D5CDD505-2E9C-101B-9397-08002B2CF9AE}" pid="4" name="ContentTypeId">
    <vt:lpwstr>0x010100A5E4A885FF55BE4381E0926BCD98A88600A466D9D8700B504BB3D380F4C32F6FFD</vt:lpwstr>
  </property>
  <property fmtid="{D5CDD505-2E9C-101B-9397-08002B2CF9AE}" pid="5" name="TLLastVersionMarked">
    <vt:lpwstr>108855</vt:lpwstr>
  </property>
  <property fmtid="{D5CDD505-2E9C-101B-9397-08002B2CF9AE}" pid="6" name="source_item_id">
    <vt:lpwstr>128</vt:lpwstr>
  </property>
  <property fmtid="{D5CDD505-2E9C-101B-9397-08002B2CF9AE}" pid="7" name="TLHeaderR2">
    <vt:lpwstr>Document Number : CES-MET-4-001-00</vt:lpwstr>
  </property>
  <property fmtid="{D5CDD505-2E9C-101B-9397-08002B2CF9AE}" pid="8" name="TLHeaderL2">
    <vt:lpwstr>Title : Environmental Metrics Template</vt:lpwstr>
  </property>
  <property fmtid="{D5CDD505-2E9C-101B-9397-08002B2CF9AE}" pid="9" name="TLHeaderR3">
    <vt:lpwstr>Revision No: D</vt:lpwstr>
  </property>
  <property fmtid="{D5CDD505-2E9C-101B-9397-08002B2CF9AE}" pid="10" name="TLHeaderL3">
    <vt:lpwstr>Document Owner : Barjouth Aguilar</vt:lpwstr>
  </property>
  <property fmtid="{D5CDD505-2E9C-101B-9397-08002B2CF9AE}" pid="11" name="TLHeaderL1">
    <vt:lpwstr>flex</vt:lpwstr>
  </property>
  <property fmtid="{D5CDD505-2E9C-101B-9397-08002B2CF9AE}" pid="12" name="TLFooterL2">
    <vt:lpwstr>COMPANY CONFIDENTIAL</vt:lpwstr>
  </property>
  <property fmtid="{D5CDD505-2E9C-101B-9397-08002B2CF9AE}" pid="13" name="TLFooterL3">
    <vt:lpwstr>Printed copies are uncontrolled copies. Verify revision and approvals in the Document Management System(DMS) on SharePoint.
https://flextronics365.flextronics.com/dms/SitePages/DMSHome.aspx</vt:lpwstr>
  </property>
</Properties>
</file>